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TyNyQ2MFnBlsgGUouVsOc+ARObmdy/5hltmEf3Nnnmi9zPOb3PepVWrvF2pI2WZilHnkwFJFtZga70rewUs68A==" workbookSpinCount="100000" workbookSaltValue="r94fHIP5KL0VGM/dJoTi5w==" lockStructure="1"/>
  <bookViews>
    <workbookView xWindow="28680" yWindow="65416" windowWidth="29040" windowHeight="15720" activeTab="0"/>
  </bookViews>
  <sheets>
    <sheet name="1. Site Data" sheetId="3" r:id="rId1"/>
    <sheet name="2. Refrigeration System Data" sheetId="9" r:id="rId2"/>
    <sheet name="UtilityList" sheetId="8" state="hidden" r:id="rId3"/>
    <sheet name="Sensitivity Analysis" sheetId="2" state="hidden" r:id="rId4"/>
    <sheet name="Savings Data" sheetId="6" state="hidden" r:id="rId5"/>
  </sheets>
  <externalReferences>
    <externalReference r:id="rId8"/>
  </externalReferences>
  <definedNames>
    <definedName name="array_BuildingType">'[1]HVAC Interaction Factors'!$B$7:$B$33</definedName>
    <definedName name="array_HVACtype">'[1]HVAC Interaction Factors'!$E$6:$I$6</definedName>
    <definedName name="Baseline">#REF!</definedName>
    <definedName name="list_BallastType">'[1]Lists'!$J$5:$J$8</definedName>
    <definedName name="list_BuildingType">'[1]Lists'!$B$5:$B$31</definedName>
    <definedName name="List_BuildingTypes">#REF!</definedName>
    <definedName name="List_Categories">#REF!</definedName>
    <definedName name="list_ControlType">'[1]Lists'!$F$5:$F$11</definedName>
    <definedName name="List_EndUses">#REF!</definedName>
    <definedName name="list_FixtureCatPost_1">#REF!</definedName>
    <definedName name="list_FixtureCatPost_2">#REF!</definedName>
    <definedName name="list_FixtureCatPost_3">#REF!</definedName>
    <definedName name="list_FixtureCatPost_4">#REF!</definedName>
    <definedName name="list_FixtureClass">'[1]Lists'!$L$5:$L$15</definedName>
    <definedName name="list_FixtureClassPost">#REF!</definedName>
    <definedName name="list_FixtureSubCatPost_1">#REF!</definedName>
    <definedName name="list_FixtureSubCatPost_2">#REF!</definedName>
    <definedName name="list_FixtureSubCatPost_3">#REF!</definedName>
    <definedName name="list_FixtureSubCatPost_4">#REF!</definedName>
    <definedName name="list_FuelTypes">#REF!</definedName>
    <definedName name="list_HVACtype">'[1]Lists'!$H$5:$H$13</definedName>
    <definedName name="list_NonresApps">'[1]Lists'!$IT$5:$IT$20</definedName>
    <definedName name="list_ReplaceType">'[1]Lists'!$IV$5:$IV$6</definedName>
    <definedName name="List_SavingsShapes">#REF!</definedName>
    <definedName name="List_Sectors">#REF!</definedName>
    <definedName name="List_SectorsForProCost">#REF!</definedName>
    <definedName name="list_SpaceUseType">'[1]Lists'!$D$5:$D$30</definedName>
    <definedName name="List_TAPs">#REF!</definedName>
    <definedName name="RTFMeasureCategory">#REF!</definedName>
    <definedName name="Status">#REF!</definedName>
    <definedName name="tbl_BallastFactors">'[1]Lookup Tables'!$B$6:$C$9</definedName>
    <definedName name="tbl_CSFs">'[1]ControlsSavingsFractions (CSFs)'!$B$6:$E$17</definedName>
    <definedName name="tbl_FixtureCategory">'[1]Lookup Tables'!$S$6:$T$46</definedName>
    <definedName name="tbl_FixtureCatPost">#REF!</definedName>
    <definedName name="tbl_FixtureClass">'[1]Lookup Tables'!$P$6:$Q$16</definedName>
    <definedName name="tbl_FixtureClassPost">#REF!</definedName>
    <definedName name="tbl_FixtureEfficiency">'[1]Fixture Efficiency Assumptions'!$C$6:$K$15</definedName>
    <definedName name="tbl_FixtureSubCategory">'[1]Lookup Tables'!$V$6:$W$83</definedName>
    <definedName name="tbl_FixtureSubCategoryPost">#REF!</definedName>
    <definedName name="tbl_HVACfactors">'[1]HVAC Interaction Factors'!$E$7:$I$33</definedName>
    <definedName name="tbl_HVACsysLookup">'[1]Lookup Tables'!$F$6:$G$14</definedName>
    <definedName name="tbl_IncumbentSpecs">'[1]Incumbent Tech Specs'!$C$20:$H$110</definedName>
    <definedName name="tbl_LampAttributes">'[1]Lookup Tables'!$Y$6:$AB$83</definedName>
    <definedName name="tbl_LEDLampEfficacy">'[1]LED Tech Specs'!$C$38:$X$47</definedName>
    <definedName name="tbl_LEDLumenMaint">'[1]LED Tech Specs'!$B$122:$D$151</definedName>
    <definedName name="tbl_LEDLuminaireEfficacy">'[1]LED Tech Specs'!$C$48:$X$56</definedName>
    <definedName name="tbl_MarketData">'[1]Market Data'!$C$442:$L$515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<sst xmlns="http://schemas.openxmlformats.org/spreadsheetml/2006/main" count="416" uniqueCount="385">
  <si>
    <t>Refrigerant</t>
  </si>
  <si>
    <t>Compressor Type</t>
  </si>
  <si>
    <t>R404A</t>
  </si>
  <si>
    <t>Air Cooled</t>
  </si>
  <si>
    <t>From Slide 48 of file "Commercial Refrigeration_FloatingPressureControls_2022_09_20"</t>
  </si>
  <si>
    <t>Parameter</t>
  </si>
  <si>
    <t>Median or Most Comon Value</t>
  </si>
  <si>
    <t>Reciprrocating</t>
  </si>
  <si>
    <t>Value</t>
  </si>
  <si>
    <t>Median and Common</t>
  </si>
  <si>
    <t>Common</t>
  </si>
  <si>
    <t>Condenser Type</t>
  </si>
  <si>
    <t>Rejection Airlfow Control Method</t>
  </si>
  <si>
    <t>Fan Cycleing</t>
  </si>
  <si>
    <t>Location</t>
  </si>
  <si>
    <t>HZ3_CZ2_Craters of the Moon, ID</t>
  </si>
  <si>
    <t>Median</t>
  </si>
  <si>
    <t>Pre Condition Minimum Condensing Temperature</t>
  </si>
  <si>
    <t>Efficient case: Minimum Condensing Temperature</t>
  </si>
  <si>
    <t>Pre Condition Saturated Suction Temperature</t>
  </si>
  <si>
    <t>VARIABLE INCLUDED IN CALCULATOR</t>
  </si>
  <si>
    <t>Efficient Case: Floating suction Controls</t>
  </si>
  <si>
    <t>No</t>
  </si>
  <si>
    <t>Floating Head Pressure Control</t>
  </si>
  <si>
    <t>Suction Group 1</t>
  </si>
  <si>
    <t>Estimated Energy Savings from adding FSPC</t>
  </si>
  <si>
    <t>Original Suction Pressure of System before work (F)</t>
  </si>
  <si>
    <t>Total Savings (kWh)</t>
  </si>
  <si>
    <t>Suction Group Name as seen in Refrigeration Schedule</t>
  </si>
  <si>
    <t xml:space="preserve">This calculator can estimate savings for 5 suction groups.  If you are working with more than 5 groups, use additional instances of this calculator. </t>
  </si>
  <si>
    <t>BPA Refrigeration Controls Calculator.  Version 1.  Author: Jamie Anthony, P.E., Bonneville Power Administration, Commercial Sector Technical Lead.  jtanthony@bpa.gov, 503-230-4046</t>
  </si>
  <si>
    <t>MBH Affected (Units for UES measure)</t>
  </si>
  <si>
    <t>Total Units for FHPC UES MEASURE (MBH)</t>
  </si>
  <si>
    <t>Total Units for FSPC UES MEASURE (MBH)</t>
  </si>
  <si>
    <t xml:space="preserve">This calculator is a simplified version of the Regional Technical Forum’s Floating Pressure Controls for Multiplex Systems Standard Protocol.  The author made simplifying assumptions, based on the RTF's sensitivity analysis.  </t>
  </si>
  <si>
    <t>Estimated Potential Incentive (May be altered by Utility)</t>
  </si>
  <si>
    <t>Total Estimated Incentive (May be altered by utility)</t>
  </si>
  <si>
    <t>MBH</t>
  </si>
  <si>
    <t>kWh/year</t>
  </si>
  <si>
    <t>FOR BPA REPORTING</t>
  </si>
  <si>
    <t>Optional: Pre-Project Minimum Condensing Temperature (F)</t>
  </si>
  <si>
    <t>All of the analysis on this sheet was done using Excel 2016's What-If Analysis Data Table function.  These are paste special values only that will be used in the BPA Calculator.</t>
  </si>
  <si>
    <t xml:space="preserve">Savings for adding FHPC, varying Condensing Temp and Suction Temp.  Assumes Constant Speed Fan, no FSPC.  </t>
  </si>
  <si>
    <t>suction temps above (F)</t>
  </si>
  <si>
    <t>savings for adding FSPC after FHPC has been implemented.  Varying Condensing and Suction Temp.  Assumes Constant Speed Fan.</t>
  </si>
  <si>
    <t>Savings after adding VFD.  FHPC and FSPC enabled.</t>
  </si>
  <si>
    <t xml:space="preserve">Consumption before VFD.  FHPC and FSPC enabled.  Varying Suction Temperature.  </t>
  </si>
  <si>
    <t>Consumption after Adding VFD.  FHPC and FSPC enabled.  Varying Suction Temperature</t>
  </si>
  <si>
    <t xml:space="preserve">Estimated Energy Savings from Adding FHPC </t>
  </si>
  <si>
    <t xml:space="preserve">Floating Suction Pressure Control </t>
  </si>
  <si>
    <t xml:space="preserve">The file that used the above analysis technique is called "FloatingPressureControls_v1.1-BPA calculator Data".  </t>
  </si>
  <si>
    <t>It is located here: ESB\PEJ\Jamie Anthony\3.Commercial Tech Lead\01. Measure Development\FHPC on Multiplex\BPA Refrigeration Controls Calculator Development</t>
  </si>
  <si>
    <t>condensing temps to the left (F)</t>
  </si>
  <si>
    <t xml:space="preserve">The author identified Suction Pressure, Initial Condensing Temperature, and the Use of a VFD in the post case as the most important variables.  </t>
  </si>
  <si>
    <t>Parametric runs with common, simplifying assumptions were  used to create a simple Lookup table for both FSPC and FHPC.  If a VFD was used, the savings are captured, but the incentive is not affected.</t>
  </si>
  <si>
    <t>Savings for adding FHPC, varying condensing temp and suction temp.  Assumes VFD in baseline and proposed.</t>
  </si>
  <si>
    <t>BPA REFRIGERATION CONTROLS CALCULATOR</t>
  </si>
  <si>
    <t>v 1.0</t>
  </si>
  <si>
    <t>Fill out "Site Data" tab</t>
  </si>
  <si>
    <t xml:space="preserve">Submit file to BEETS, https://visiondsm.programprocessing.com/ </t>
  </si>
  <si>
    <t>Fill out "Refrigeration Controls Data" tab</t>
  </si>
  <si>
    <t>Notes:</t>
  </si>
  <si>
    <t>INSTRUCTIONS</t>
  </si>
  <si>
    <t>CUSTOMER DATA</t>
  </si>
  <si>
    <r>
      <rPr>
        <b/>
        <sz val="11"/>
        <color theme="1"/>
        <rFont val="Calibri"/>
        <family val="2"/>
        <scheme val="minor"/>
      </rPr>
      <t>Yellow cells</t>
    </r>
    <r>
      <rPr>
        <sz val="11"/>
        <color theme="1"/>
        <rFont val="Calibri"/>
        <family val="2"/>
        <scheme val="minor"/>
      </rPr>
      <t xml:space="preserve"> are to be filled out by user</t>
    </r>
  </si>
  <si>
    <r>
      <rPr>
        <b/>
        <sz val="11"/>
        <color theme="1"/>
        <rFont val="Calibri"/>
        <family val="2"/>
        <scheme val="minor"/>
      </rPr>
      <t>Grey cells</t>
    </r>
    <r>
      <rPr>
        <sz val="11"/>
        <color theme="1"/>
        <rFont val="Calibri"/>
        <family val="2"/>
        <scheme val="minor"/>
      </rPr>
      <t xml:space="preserve"> are calculated</t>
    </r>
  </si>
  <si>
    <t>Customer Business Name:</t>
  </si>
  <si>
    <t>Customer Utility:</t>
  </si>
  <si>
    <t>Site Contact Name:</t>
  </si>
  <si>
    <t>Site Contact Email:</t>
  </si>
  <si>
    <t>Installation Address (Street):</t>
  </si>
  <si>
    <t>City:</t>
  </si>
  <si>
    <t>State:</t>
  </si>
  <si>
    <t>Zip:</t>
  </si>
  <si>
    <t>Vendor:</t>
  </si>
  <si>
    <t>Installation Date:</t>
  </si>
  <si>
    <t>Vendor Phone:</t>
  </si>
  <si>
    <t>Site Phone:</t>
  </si>
  <si>
    <t>File name of Associated Refrigeration Schedule:</t>
  </si>
  <si>
    <t>Account_Name</t>
  </si>
  <si>
    <t>Description</t>
  </si>
  <si>
    <t>--Select--</t>
  </si>
  <si>
    <t>ALBION</t>
  </si>
  <si>
    <t>City of Albion</t>
  </si>
  <si>
    <t>ASHLAND</t>
  </si>
  <si>
    <t>City of Ashland</t>
  </si>
  <si>
    <t>ASOTIN PUD</t>
  </si>
  <si>
    <t>Public Utility District No. 1 of Asotin County</t>
  </si>
  <si>
    <t>BANDON</t>
  </si>
  <si>
    <t>City of Bandon</t>
  </si>
  <si>
    <t>BANGOR</t>
  </si>
  <si>
    <t>USN Bangor</t>
  </si>
  <si>
    <t>BENTON CO. PUD #1</t>
  </si>
  <si>
    <t>Public Utility District No. 1 of Benton County</t>
  </si>
  <si>
    <t>BENTON REA</t>
  </si>
  <si>
    <t>Benton Rural Electric Association</t>
  </si>
  <si>
    <t>BIG BEND ELECTRIC COOP.</t>
  </si>
  <si>
    <t>Big Bend Electric Cooperative</t>
  </si>
  <si>
    <t>BLACHLY-LANE ELECTRIC COOP</t>
  </si>
  <si>
    <t>Blachly-Lane Electric Cooperative</t>
  </si>
  <si>
    <t>BLAINE</t>
  </si>
  <si>
    <t>City of Blaine</t>
  </si>
  <si>
    <t>BONNERS FERRY</t>
  </si>
  <si>
    <t>City of Bonners Ferry</t>
  </si>
  <si>
    <t>BREMERTON</t>
  </si>
  <si>
    <t>USN Bremerton</t>
  </si>
  <si>
    <t>BURLEY</t>
  </si>
  <si>
    <t>City of Burley</t>
  </si>
  <si>
    <t>CANBY</t>
  </si>
  <si>
    <t>Canby Utility Board</t>
  </si>
  <si>
    <t>CASCADE LOCKS</t>
  </si>
  <si>
    <t>City of Cascade Locks</t>
  </si>
  <si>
    <t>CENTRAL ELECTRIC COOP.</t>
  </si>
  <si>
    <t>Central Electric Cooperative, Inc.</t>
  </si>
  <si>
    <t>CENTRAL LINCOLN PUD</t>
  </si>
  <si>
    <t>Central Lincoln People's Utility District</t>
  </si>
  <si>
    <t>CENTRALIA</t>
  </si>
  <si>
    <t>City of Centralia</t>
  </si>
  <si>
    <t>CHELAN CO. PUD #1</t>
  </si>
  <si>
    <t>Chelan Co. PUD #1</t>
  </si>
  <si>
    <t>CHENEY</t>
  </si>
  <si>
    <t>City of Cheney</t>
  </si>
  <si>
    <t>CHEWELAH</t>
  </si>
  <si>
    <t>City of Chewelah</t>
  </si>
  <si>
    <t>CLALLAM CO. PUD #1</t>
  </si>
  <si>
    <t>Public Utility District No. 1 of Clallam County</t>
  </si>
  <si>
    <t>CLARK CO. PUD #1</t>
  </si>
  <si>
    <t>Clark Public Utilities</t>
  </si>
  <si>
    <t>CLATSKANIE PUD</t>
  </si>
  <si>
    <t>Clatskanie People's Utility District</t>
  </si>
  <si>
    <t>CLEARWATER POWER CO.</t>
  </si>
  <si>
    <t>Clearwater Power Company</t>
  </si>
  <si>
    <t>COLUMBIA BASIN COOP.</t>
  </si>
  <si>
    <t>Columbia Basin Electric Cooperative, Inc.</t>
  </si>
  <si>
    <t>COLUMBIA POWER COOP.</t>
  </si>
  <si>
    <t>Columbia Power Cooperative Association</t>
  </si>
  <si>
    <t>COLUMBIA REA</t>
  </si>
  <si>
    <t>Columbia Rural Electric Association</t>
  </si>
  <si>
    <t>COLUMBIA RIVER PUD</t>
  </si>
  <si>
    <t>Columbia River People's Utility District</t>
  </si>
  <si>
    <t>CONSOLIDATED IRRIGATION DISTRICT #19</t>
  </si>
  <si>
    <t>Consolidated Irrigation District No. 19</t>
  </si>
  <si>
    <t>CONSUMERS POWER, INC.</t>
  </si>
  <si>
    <t>Consumers Power, Inc.</t>
  </si>
  <si>
    <t>COOS-CURRY ELECTRIC COOP.</t>
  </si>
  <si>
    <t>Coos-Curry Electric Cooperative, Inc.</t>
  </si>
  <si>
    <t>COULEE DAM</t>
  </si>
  <si>
    <t>Town of Coulee Dam</t>
  </si>
  <si>
    <t>COWLITZ CO. PUD #1</t>
  </si>
  <si>
    <t>Public Utility District No. 1 of Cowlitz County</t>
  </si>
  <si>
    <t>DECLO</t>
  </si>
  <si>
    <t>City of Declo</t>
  </si>
  <si>
    <t>DOUGLAS CO. PUD #1</t>
  </si>
  <si>
    <t>DOUGLAS ELECTRIC COOP.</t>
  </si>
  <si>
    <t>Douglas Electric Cooperative, Inc.</t>
  </si>
  <si>
    <t>DRAIN</t>
  </si>
  <si>
    <t>City of Drain</t>
  </si>
  <si>
    <t>EAST END</t>
  </si>
  <si>
    <t>East End Mutual Electric Company, LTD</t>
  </si>
  <si>
    <t>EATONVILLE</t>
  </si>
  <si>
    <t>Town of Eatonville</t>
  </si>
  <si>
    <t>ELLENSBURG</t>
  </si>
  <si>
    <t>City of Ellensburg</t>
  </si>
  <si>
    <t>ELMHURST</t>
  </si>
  <si>
    <t>Elmhurst Mutual Power &amp; Light Company</t>
  </si>
  <si>
    <t>EMERALD PUD</t>
  </si>
  <si>
    <t>Emerald People's Utility District</t>
  </si>
  <si>
    <t>ENERGY NORTHWEST</t>
  </si>
  <si>
    <t>Energy Northwest</t>
  </si>
  <si>
    <t>EWEB</t>
  </si>
  <si>
    <t>Eugene Water &amp; Electric Board</t>
  </si>
  <si>
    <t>EVERETT</t>
  </si>
  <si>
    <t>USN Everett-Jim Creek</t>
  </si>
  <si>
    <t>FAIRCHILD AIRFORCE BASE</t>
  </si>
  <si>
    <t>Fairchild Air Force Base</t>
  </si>
  <si>
    <t>FALL RIVER RURAL ELECTRIC COOP.</t>
  </si>
  <si>
    <t>Fall River Rural Electric Cooperative, Inc.</t>
  </si>
  <si>
    <t>FARMERS</t>
  </si>
  <si>
    <t>Farmers Electric Company, LTD</t>
  </si>
  <si>
    <t>FERRY CO. PUD #1</t>
  </si>
  <si>
    <t>Public Utility District No. 1 of Ferry County</t>
  </si>
  <si>
    <t>FIRCREST</t>
  </si>
  <si>
    <t>FLATHEAD ELECTRIC COOP.</t>
  </si>
  <si>
    <t>Flathead Electric Cooperative, Inc.</t>
  </si>
  <si>
    <t>FOREST GROVE</t>
  </si>
  <si>
    <t>City of Forest Grove</t>
  </si>
  <si>
    <t>FRANKLIN CO. PUD #1</t>
  </si>
  <si>
    <t>Public Utility District No. 1 of Franklin County</t>
  </si>
  <si>
    <t>GLACIER ELECTRIC COOP.</t>
  </si>
  <si>
    <t>Glacier Electric Cooperative, Inc.</t>
  </si>
  <si>
    <t>GRANT CO. PUD #2</t>
  </si>
  <si>
    <t>Public Utility District No. 2 of Grant County, Washington</t>
  </si>
  <si>
    <t>GRAYS HARBOR CO. PUD #1</t>
  </si>
  <si>
    <t>Public Utility District No. 1 of Grays Harbor County Washington</t>
  </si>
  <si>
    <t>HARNEY ELECTRIC COOP.</t>
  </si>
  <si>
    <t>Harney Electric Cooperative, Inc.</t>
  </si>
  <si>
    <t>HERMISTON ENERGY SERVICES</t>
  </si>
  <si>
    <t>City of Hermiston</t>
  </si>
  <si>
    <t>HEYBURN</t>
  </si>
  <si>
    <t>City of Heyburn</t>
  </si>
  <si>
    <t>HOOD RIVER ELECTRIC COOP.</t>
  </si>
  <si>
    <t>Hood River Electric Cooperative</t>
  </si>
  <si>
    <t>IDAHO CO. L &amp; P COOP.</t>
  </si>
  <si>
    <t>Idaho County Light &amp; Power Cooperative Association, Inc.</t>
  </si>
  <si>
    <t>IDAHO FALLS</t>
  </si>
  <si>
    <t>City of Idaho Falls</t>
  </si>
  <si>
    <t xml:space="preserve">INLAND POWER &amp; LIGHT </t>
  </si>
  <si>
    <t>Inland Power &amp; Light Company</t>
  </si>
  <si>
    <t>JEFFERSON</t>
  </si>
  <si>
    <t>Public Utility District No.1 of Jefferson County</t>
  </si>
  <si>
    <t>KITTITAS CO. PUD #1</t>
  </si>
  <si>
    <t>Public Utility District No. 1 of Kittitas County</t>
  </si>
  <si>
    <t>KLICKITAT CO. PUD #1</t>
  </si>
  <si>
    <t>Public Utility District No. 1 of Klickitat County</t>
  </si>
  <si>
    <t>KOOTENAI ELECTRIC COOP.</t>
  </si>
  <si>
    <t>Kootenai Electric Cooperative, Inc.</t>
  </si>
  <si>
    <t>KALISPEL</t>
  </si>
  <si>
    <t>Kalispel Indian Community of the Kalispel Reservation</t>
  </si>
  <si>
    <t>LAKEVIEW L &amp; P CO.</t>
  </si>
  <si>
    <t>Lakeview Light &amp; Power Company</t>
  </si>
  <si>
    <t>LANE ELECTRIC COOP.</t>
  </si>
  <si>
    <t>Lane Electric Cooperative, Inc.</t>
  </si>
  <si>
    <t>LEWIS CO. PUD #1</t>
  </si>
  <si>
    <t>Public Utility District No. 1 of Lewis County</t>
  </si>
  <si>
    <t>LINCOLN ELECTRIC COOP. MONT</t>
  </si>
  <si>
    <t>Lincoln Electric Cooperative, Inc.</t>
  </si>
  <si>
    <t>LOST RIVER ELECTRIC COOP.</t>
  </si>
  <si>
    <t>Lost River Electric Cooperative, Inc.</t>
  </si>
  <si>
    <t>LOWER VALLEY ENERGY</t>
  </si>
  <si>
    <t>Lower Valley Energy, Inc.</t>
  </si>
  <si>
    <t>MASON CO. PUD #1</t>
  </si>
  <si>
    <t>Public Utility District No. 1 of Mason County</t>
  </si>
  <si>
    <t>MASON CO. PUD #3</t>
  </si>
  <si>
    <t>Public Utility District No. 3 of Mason County</t>
  </si>
  <si>
    <t>MCCLEARY</t>
  </si>
  <si>
    <t>City of McCleary</t>
  </si>
  <si>
    <t>MCMINNVILLE</t>
  </si>
  <si>
    <t>The City of McMinnville</t>
  </si>
  <si>
    <t>MIDSTATE ELECTRIC COOP.</t>
  </si>
  <si>
    <t>Midstate Electric Cooperative, Inc.</t>
  </si>
  <si>
    <t>MILTON</t>
  </si>
  <si>
    <t>City of Milton</t>
  </si>
  <si>
    <t>MILTON-FREEWATER</t>
  </si>
  <si>
    <t>City of Milton-Freewater</t>
  </si>
  <si>
    <t>MINIDOKA</t>
  </si>
  <si>
    <t>City of Minidoka</t>
  </si>
  <si>
    <t>MISSION VALLEY POWER</t>
  </si>
  <si>
    <t>Mission Valley Power</t>
  </si>
  <si>
    <t>MISSOULA ELECTRIC COOP.</t>
  </si>
  <si>
    <t>Missoula Electric Cooperative, Inc.</t>
  </si>
  <si>
    <t>MODERN ELECTRIC WATER</t>
  </si>
  <si>
    <t>Modern Electric Water Company</t>
  </si>
  <si>
    <t>MONMOUTH</t>
  </si>
  <si>
    <t>City of Monmouth</t>
  </si>
  <si>
    <t>NESPELEM VALLEY ELECTRIC</t>
  </si>
  <si>
    <t>Nespelem Valley Electric Cooperative, Inc.</t>
  </si>
  <si>
    <t>NORTHERN LIGHTS, INC.</t>
  </si>
  <si>
    <t>Northern Lights, Inc.</t>
  </si>
  <si>
    <t>NORTHERN WASCO PUD</t>
  </si>
  <si>
    <t>Northern Wasco County People's Utility District</t>
  </si>
  <si>
    <t>OHOP MUTUAL</t>
  </si>
  <si>
    <t>Ohop Mutual Light Company</t>
  </si>
  <si>
    <t>OKANOGAN CO. ELECTRIC COOP.</t>
  </si>
  <si>
    <t>Okanogan County Electric Cooperative, Inc.</t>
  </si>
  <si>
    <t>OKANOGAN CO. PUD #1</t>
  </si>
  <si>
    <t>Okanogan County Public Utility District No. 1</t>
  </si>
  <si>
    <t>ORCAS POWER &amp; LIGHT COOP.</t>
  </si>
  <si>
    <t>Orcas Power &amp; Light Cooperative</t>
  </si>
  <si>
    <t>OREGON TRAIL ELECTRIC COOP.</t>
  </si>
  <si>
    <t>Oregon Trail Electric Consumers Cooperative, Inc.</t>
  </si>
  <si>
    <t>PACIFIC CO. PUD #2</t>
  </si>
  <si>
    <t>Public Utility District No. 2 of Pacific County</t>
  </si>
  <si>
    <t>PARKLAND P &amp; L</t>
  </si>
  <si>
    <t>Parkland Light &amp; Water Company</t>
  </si>
  <si>
    <t>PEND OREILLE CO. PUD #1</t>
  </si>
  <si>
    <t>Pend Oreille County PUD No. 1</t>
  </si>
  <si>
    <t>PENINSULA POWER &amp; LIGHT INC.</t>
  </si>
  <si>
    <t>Peninsula Light Company</t>
  </si>
  <si>
    <t>PLUMMER</t>
  </si>
  <si>
    <t>City of Plummer</t>
  </si>
  <si>
    <t>PNGC</t>
  </si>
  <si>
    <t>Pacific Northwest Generating Cooperative</t>
  </si>
  <si>
    <t>PORT ANGELES</t>
  </si>
  <si>
    <t>City of Port Angeles</t>
  </si>
  <si>
    <t>PORT OF SEATTLE</t>
  </si>
  <si>
    <t>Port of Seattle - Seattle-Tacoma International Airport</t>
  </si>
  <si>
    <t>RAFT RIVER ELECTRIC COOP.</t>
  </si>
  <si>
    <t>Raft River Rural Electric Cooperative, Inc.</t>
  </si>
  <si>
    <t>RAVALLI ELECTRIC COOP.</t>
  </si>
  <si>
    <t>Ravalli County Electric Cooperative, Inc.</t>
  </si>
  <si>
    <t>RICHLAND</t>
  </si>
  <si>
    <t>City of Richland, Washington</t>
  </si>
  <si>
    <t>RIVERSIDE</t>
  </si>
  <si>
    <t>Riverside Electric Company, LTD</t>
  </si>
  <si>
    <t>RUPERT</t>
  </si>
  <si>
    <t>City of Rupert</t>
  </si>
  <si>
    <t>SALEM ELECTRIC</t>
  </si>
  <si>
    <t>Salem Electric</t>
  </si>
  <si>
    <t>SALMON RIVER ELECTRIC COOP.</t>
  </si>
  <si>
    <t>Salmon River Electric Cooperative, Inc.</t>
  </si>
  <si>
    <t>SEATTLE</t>
  </si>
  <si>
    <t>City of Seattle, City Light Dept</t>
  </si>
  <si>
    <t>SKAMANIA CO. PUD #1</t>
  </si>
  <si>
    <t>Public Utility District #1 of Skamania County</t>
  </si>
  <si>
    <t>SNOHOMISH CO. PUD #1</t>
  </si>
  <si>
    <t>Public Utility District No. 1 Of Snohomish County</t>
  </si>
  <si>
    <t>SODA SPRINGS</t>
  </si>
  <si>
    <t>City of Soda Springs</t>
  </si>
  <si>
    <t>SOUTH SIDE ELECTRIC</t>
  </si>
  <si>
    <t>South Side Electric, Inc.</t>
  </si>
  <si>
    <t>SPRINGFIELD</t>
  </si>
  <si>
    <t>Springfield Utility Board</t>
  </si>
  <si>
    <t>STEILACOOM</t>
  </si>
  <si>
    <t>Town of Steilacoom</t>
  </si>
  <si>
    <t>SUMAS</t>
  </si>
  <si>
    <t>City of Sumas</t>
  </si>
  <si>
    <t>SURPRISE VALLEY ELECTRIC CORP.</t>
  </si>
  <si>
    <t>Surprise Valley Electrification Corporation</t>
  </si>
  <si>
    <t>TACOMA POWER</t>
  </si>
  <si>
    <t>Tacoma Power</t>
  </si>
  <si>
    <t>TANNER ELECTRIC</t>
  </si>
  <si>
    <t>Tanner Electric Cooperative</t>
  </si>
  <si>
    <t>TILLAMOOK PUD</t>
  </si>
  <si>
    <t>Tillamook People's Utility District</t>
  </si>
  <si>
    <t>TROY</t>
  </si>
  <si>
    <t>City of Troy</t>
  </si>
  <si>
    <t>UMATILLA ELECTRIC COOP.</t>
  </si>
  <si>
    <t>Umatilla Electric Cooperative</t>
  </si>
  <si>
    <t>UMPQUA INDIAN UTILITY COOP</t>
  </si>
  <si>
    <t>Umpqua Indian Utility Cooperative</t>
  </si>
  <si>
    <t>UNITED ELECTRIC COOPERATIVE, INC.</t>
  </si>
  <si>
    <t>United Electric Co-op, Inc.</t>
  </si>
  <si>
    <t>US BIA WAPATO</t>
  </si>
  <si>
    <t>US BIA - Wapato</t>
  </si>
  <si>
    <t>US DOE NATIONAL TECHNOLOGY LAB</t>
  </si>
  <si>
    <t>US DOE Natl Energy Technology Lab</t>
  </si>
  <si>
    <t>US DOE RICHLAND</t>
  </si>
  <si>
    <t>US Department of Energy - Richland Operations Office</t>
  </si>
  <si>
    <t>VERA WATER &amp; POWER</t>
  </si>
  <si>
    <t>Vera Water &amp; Power</t>
  </si>
  <si>
    <t>VIGILANTE ELECTRIC COOP.</t>
  </si>
  <si>
    <t>Vigilante Electric Cooperative, Inc.</t>
  </si>
  <si>
    <t>WAHKIAKUM CO. PUD #1</t>
  </si>
  <si>
    <t>Public Utility District No. 1 of Wahkiakum County</t>
  </si>
  <si>
    <t>WASCO ELECTRIC COOP.</t>
  </si>
  <si>
    <t>Wasco Electric Cooperative, Inc.</t>
  </si>
  <si>
    <t>WEISER</t>
  </si>
  <si>
    <t>City of Weiser</t>
  </si>
  <si>
    <t>WELLS RURAL ELECTRIC</t>
  </si>
  <si>
    <t>Wells Rural Electric Company</t>
  </si>
  <si>
    <t>WEST OREGON ELECTRIC COOP.</t>
  </si>
  <si>
    <t>West Oregon Electric Cooperative, Inc.</t>
  </si>
  <si>
    <t>WHATCOM</t>
  </si>
  <si>
    <t>Public Utility District No 1 of Whatcom County</t>
  </si>
  <si>
    <t>YAKAMA POWER</t>
  </si>
  <si>
    <t>Yakama Power</t>
  </si>
  <si>
    <t>CRERC21314</t>
  </si>
  <si>
    <t>CRERC21315</t>
  </si>
  <si>
    <t>QUANTITY</t>
  </si>
  <si>
    <t>FLOATING HEAD PRESSURE CONTROL</t>
  </si>
  <si>
    <t>FLOATING SUCTION PRESSURE CONTROL</t>
  </si>
  <si>
    <r>
      <rPr>
        <b/>
        <sz val="11"/>
        <color theme="1"/>
        <rFont val="Calibri"/>
        <family val="2"/>
        <scheme val="minor"/>
      </rPr>
      <t>Blue cells</t>
    </r>
    <r>
      <rPr>
        <sz val="11"/>
        <color theme="1"/>
        <rFont val="Calibri"/>
        <family val="2"/>
        <scheme val="minor"/>
      </rPr>
      <t xml:space="preserve"> are values to be entered in UES Upload Template</t>
    </r>
  </si>
  <si>
    <t>CALCULATOR SAVINGS PER UNIT</t>
  </si>
  <si>
    <t>CALCULATOR REIMBURSEMENT PER UNIT</t>
  </si>
  <si>
    <t>CALCULATOR PROJECT COST</t>
  </si>
  <si>
    <t>CALCULATOR BC RATIO</t>
  </si>
  <si>
    <t>REFERENCE NUMBER</t>
  </si>
  <si>
    <t>Project Cost (including equipment and labor)</t>
  </si>
  <si>
    <t>Estimated Energy Savings from Adding VFD (if applicable)</t>
  </si>
  <si>
    <t>Avoided Cost Multiplier</t>
  </si>
  <si>
    <t>Estimated Energy Savings from adding FHPC and VFD (if applicable)</t>
  </si>
  <si>
    <t>Yes/No Dropdown</t>
  </si>
  <si>
    <t>Yes</t>
  </si>
  <si>
    <r>
      <rPr>
        <sz val="11"/>
        <rFont val="Calibri"/>
        <family val="2"/>
        <scheme val="minor"/>
      </rPr>
      <t>Project must meet all requirements established in the BPA Implementation Manual:</t>
    </r>
    <r>
      <rPr>
        <u val="single"/>
        <sz val="11"/>
        <color theme="10"/>
        <rFont val="Calibri"/>
        <family val="2"/>
        <scheme val="minor"/>
      </rPr>
      <t xml:space="preserve"> https://www.bpa.gov/energy-and-services/efficiency/implementation-manual</t>
    </r>
    <r>
      <rPr>
        <sz val="11"/>
        <rFont val="Calibri"/>
        <family val="2"/>
        <scheme val="minor"/>
      </rPr>
      <t xml:space="preserve"> in order to qualify for incentives.</t>
    </r>
  </si>
  <si>
    <t>Upload project invoice and refrigeration schedule into BEETS at time of submission</t>
  </si>
  <si>
    <t>Does project add a VFD to the Condenser Fans? (yes or no)</t>
  </si>
  <si>
    <t>Only enter data for suction groups receiving controls upgrade.</t>
  </si>
  <si>
    <t>Enter value from Refrigeration Controls Data C33 through C46 in the UES Measure Upload Template</t>
  </si>
  <si>
    <r>
      <rPr>
        <b/>
        <sz val="11"/>
        <color theme="1"/>
        <rFont val="Calibri"/>
        <family val="2"/>
        <scheme val="minor"/>
      </rPr>
      <t xml:space="preserve">Suction Group 2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(use if multiple groups affected)</t>
    </r>
  </si>
  <si>
    <r>
      <rPr>
        <b/>
        <sz val="11"/>
        <color theme="1"/>
        <rFont val="Calibri"/>
        <family val="2"/>
        <scheme val="minor"/>
      </rPr>
      <t xml:space="preserve">Suction Group 3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(use if multiple groups affected)</t>
    </r>
  </si>
  <si>
    <r>
      <rPr>
        <b/>
        <sz val="11"/>
        <color theme="1"/>
        <rFont val="Calibri"/>
        <family val="2"/>
        <scheme val="minor"/>
      </rPr>
      <t xml:space="preserve">Suction Group 4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(use if multiple groups affected)</t>
    </r>
  </si>
  <si>
    <r>
      <rPr>
        <b/>
        <sz val="11"/>
        <color theme="1"/>
        <rFont val="Calibri"/>
        <family val="2"/>
        <scheme val="minor"/>
      </rPr>
      <t xml:space="preserve">Suction Group 5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(use if multiple groups affected.  If more than 5 groups, use additional instances of this calculator.)</t>
    </r>
  </si>
  <si>
    <t>Technical Contact</t>
  </si>
  <si>
    <t>Jamie Anthony, P.E.</t>
  </si>
  <si>
    <t>jtanthony@bpa.gov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</si>
</sst>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;[Red]\-#,##0.0"/>
    <numFmt numFmtId="166" formatCode="00000"/>
    <numFmt numFmtId="167" formatCode="[&lt;=9999999]###\-####;\(###\)\ ###\-####"/>
    <numFmt numFmtId="168" formatCode="&quot;$&quot;#,##0.00"/>
    <numFmt numFmtId="169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9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18" applyNumberFormat="1" applyFont="1"/>
    <xf numFmtId="164" fontId="0" fillId="0" borderId="0" xfId="0" applyNumberFormat="1"/>
    <xf numFmtId="0" fontId="5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6" fillId="3" borderId="0" xfId="0" applyFont="1" applyFill="1" applyAlignment="1">
      <alignment horizontal="center" wrapText="1"/>
    </xf>
    <xf numFmtId="0" fontId="0" fillId="0" borderId="0" xfId="0" quotePrefix="1"/>
    <xf numFmtId="1" fontId="1" fillId="0" borderId="0" xfId="0" applyNumberFormat="1" applyFont="1" applyAlignment="1">
      <alignment horizontal="left"/>
    </xf>
    <xf numFmtId="0" fontId="7" fillId="0" borderId="0" xfId="20"/>
    <xf numFmtId="0" fontId="8" fillId="0" borderId="0" xfId="0" applyFont="1" applyAlignment="1">
      <alignment horizontal="right"/>
    </xf>
    <xf numFmtId="164" fontId="0" fillId="4" borderId="9" xfId="18" applyNumberFormat="1" applyFont="1" applyFill="1" applyBorder="1"/>
    <xf numFmtId="44" fontId="0" fillId="4" borderId="9" xfId="16" applyFont="1" applyFill="1" applyBorder="1"/>
    <xf numFmtId="0" fontId="0" fillId="4" borderId="9" xfId="0" applyFill="1" applyBorder="1"/>
    <xf numFmtId="164" fontId="0" fillId="4" borderId="9" xfId="0" applyNumberFormat="1" applyFill="1" applyBorder="1"/>
    <xf numFmtId="44" fontId="0" fillId="4" borderId="9" xfId="0" applyNumberFormat="1" applyFill="1" applyBorder="1"/>
    <xf numFmtId="165" fontId="0" fillId="5" borderId="0" xfId="0" applyNumberFormat="1" applyFill="1" applyAlignment="1">
      <alignment horizontal="left"/>
    </xf>
    <xf numFmtId="0" fontId="0" fillId="5" borderId="9" xfId="0" applyFill="1" applyBorder="1"/>
    <xf numFmtId="164" fontId="0" fillId="5" borderId="9" xfId="0" applyNumberFormat="1" applyFill="1" applyBorder="1"/>
    <xf numFmtId="0" fontId="0" fillId="0" borderId="5" xfId="0" applyBorder="1" applyAlignment="1">
      <alignment horizontal="right"/>
    </xf>
    <xf numFmtId="169" fontId="0" fillId="0" borderId="9" xfId="0" applyNumberFormat="1" applyBorder="1"/>
    <xf numFmtId="39" fontId="0" fillId="5" borderId="9" xfId="0" applyNumberFormat="1" applyFill="1" applyBorder="1" applyAlignment="1">
      <alignment horizontal="right"/>
    </xf>
    <xf numFmtId="7" fontId="0" fillId="5" borderId="9" xfId="0" applyNumberFormat="1" applyFill="1" applyBorder="1" applyAlignment="1">
      <alignment horizontal="right"/>
    </xf>
    <xf numFmtId="0" fontId="0" fillId="6" borderId="10" xfId="0" applyFill="1" applyBorder="1" applyProtection="1">
      <protection locked="0"/>
    </xf>
    <xf numFmtId="167" fontId="0" fillId="6" borderId="10" xfId="0" applyNumberForma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14" fontId="0" fillId="6" borderId="10" xfId="0" applyNumberFormat="1" applyFill="1" applyBorder="1" applyProtection="1">
      <protection locked="0"/>
    </xf>
    <xf numFmtId="168" fontId="0" fillId="6" borderId="10" xfId="0" applyNumberFormat="1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9" xfId="0" applyFill="1" applyBorder="1" applyAlignment="1" applyProtection="1">
      <alignment horizontal="right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7" fillId="6" borderId="10" xfId="2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4" fillId="7" borderId="0" xfId="0" applyFont="1" applyFill="1" applyAlignment="1">
      <alignment horizontal="left"/>
    </xf>
    <xf numFmtId="0" fontId="0" fillId="7" borderId="0" xfId="0" applyFill="1"/>
    <xf numFmtId="165" fontId="0" fillId="8" borderId="0" xfId="0" applyNumberForma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3</xdr:row>
      <xdr:rowOff>38100</xdr:rowOff>
    </xdr:from>
    <xdr:to>
      <xdr:col>17</xdr:col>
      <xdr:colOff>352425</xdr:colOff>
      <xdr:row>38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9600"/>
          <a:ext cx="8829675" cy="6677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5f01\ESB\Users\Ryan\Google%20Drive\Ryan%20Files\RTF\Compressed%20Air%20SP\NonResLightingStandardProtocolCalculator_v2.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of Contents"/>
      <sheetName val="Project Eligibility"/>
      <sheetName val="Non-Res Lighting Applications"/>
      <sheetName val="Savings Calculations"/>
      <sheetName val="Project Input &amp; Savings Calcs"/>
      <sheetName val="Market Data"/>
      <sheetName val="Final Market Share Assumptions"/>
      <sheetName val="LED Tech Specs"/>
      <sheetName val="Incumbent Tech Specs"/>
      <sheetName val="Fixture Efficiency Assumptions"/>
      <sheetName val="Final Efficacy Assumptions"/>
      <sheetName val="Implied Wattage % Reduction"/>
      <sheetName val="ControlsSavingsFractions (CSFs)"/>
      <sheetName val="HVAC Interaction Factors"/>
      <sheetName val="EUL &amp; RUL Assumptions"/>
      <sheetName val="Lookup Tabl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C443">
            <v>0.39799999999999613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C444">
            <v>0.1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C445">
            <v>0.2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C446">
            <v>0.26</v>
          </cell>
          <cell r="D446">
            <v>0.08333333333333333</v>
          </cell>
          <cell r="E446">
            <v>0.45</v>
          </cell>
          <cell r="F446">
            <v>0.20666666666666667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C447">
            <v>0</v>
          </cell>
          <cell r="D447">
            <v>0.16000000000000003</v>
          </cell>
          <cell r="E447">
            <v>0.25</v>
          </cell>
          <cell r="F447">
            <v>0.59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C448">
            <v>0.3</v>
          </cell>
          <cell r="D448">
            <v>0.15</v>
          </cell>
          <cell r="E448">
            <v>0.35</v>
          </cell>
          <cell r="F448">
            <v>0.2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1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C450">
            <v>0.1419999999999959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C451">
            <v>0.03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C452">
            <v>0.1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C453">
            <v>0</v>
          </cell>
          <cell r="D453">
            <v>0.94</v>
          </cell>
          <cell r="E453">
            <v>0.01</v>
          </cell>
          <cell r="F453">
            <v>0.04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C454">
            <v>0.15</v>
          </cell>
          <cell r="D454">
            <v>0.807070707070707</v>
          </cell>
          <cell r="E454">
            <v>0.008585858585858586</v>
          </cell>
          <cell r="F454">
            <v>0.03434343434343434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C456">
            <v>0.19899999999999096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C457">
            <v>0.05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C458">
            <v>0.05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C459">
            <v>0.08</v>
          </cell>
          <cell r="D459">
            <v>0</v>
          </cell>
          <cell r="E459">
            <v>0</v>
          </cell>
          <cell r="F459">
            <v>0</v>
          </cell>
          <cell r="G459">
            <v>0.13</v>
          </cell>
          <cell r="H459">
            <v>0.7</v>
          </cell>
          <cell r="I459">
            <v>0.09</v>
          </cell>
          <cell r="J459">
            <v>0</v>
          </cell>
          <cell r="K459">
            <v>0</v>
          </cell>
          <cell r="L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0.10823731080550898</v>
          </cell>
          <cell r="H460">
            <v>0.8175722109411044</v>
          </cell>
          <cell r="I460">
            <v>0.07419047825338657</v>
          </cell>
          <cell r="J460">
            <v>0</v>
          </cell>
          <cell r="K460">
            <v>0</v>
          </cell>
          <cell r="L460">
            <v>0</v>
          </cell>
        </row>
        <row r="461">
          <cell r="C461">
            <v>0.1</v>
          </cell>
          <cell r="D461">
            <v>0</v>
          </cell>
          <cell r="E461">
            <v>0</v>
          </cell>
          <cell r="F461">
            <v>0</v>
          </cell>
          <cell r="G461">
            <v>0.09741357972495808</v>
          </cell>
          <cell r="H461">
            <v>0.735814989846994</v>
          </cell>
          <cell r="I461">
            <v>0.06677143042804791</v>
          </cell>
          <cell r="J461">
            <v>0</v>
          </cell>
          <cell r="K461">
            <v>0</v>
          </cell>
          <cell r="L461">
            <v>1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C463">
            <v>0.1909999999999954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C464">
            <v>0.07500000000000001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C465">
            <v>0.08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0.405848724813082</v>
          </cell>
          <cell r="I466">
            <v>0.3439173438028369</v>
          </cell>
          <cell r="J466">
            <v>0.021339353302876257</v>
          </cell>
          <cell r="K466">
            <v>0.22889457808120475</v>
          </cell>
          <cell r="L466">
            <v>0</v>
          </cell>
        </row>
        <row r="467">
          <cell r="C467">
            <v>0.15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0.3449714160911197</v>
          </cell>
          <cell r="I467">
            <v>0.29232974223241137</v>
          </cell>
          <cell r="J467">
            <v>0.018138450307444817</v>
          </cell>
          <cell r="K467">
            <v>0.19456039136902403</v>
          </cell>
          <cell r="L467">
            <v>0.9999999999999999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C469">
            <v>0.23100000000000875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C470">
            <v>0.25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C471">
            <v>0.25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C472">
            <v>0</v>
          </cell>
          <cell r="D472">
            <v>0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C473">
            <v>0.25</v>
          </cell>
          <cell r="D473">
            <v>0</v>
          </cell>
          <cell r="E473">
            <v>0.75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1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C475">
            <v>0.23100000000000875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C476">
            <v>0.05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C477">
            <v>0.15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C478">
            <v>0</v>
          </cell>
          <cell r="D478">
            <v>0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C479">
            <v>0.2</v>
          </cell>
          <cell r="D479">
            <v>0</v>
          </cell>
          <cell r="E479">
            <v>0.8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1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C481">
            <v>0.23100000000000875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C482">
            <v>0.25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C483">
            <v>0.25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C484">
            <v>0</v>
          </cell>
          <cell r="D484">
            <v>0</v>
          </cell>
          <cell r="E484">
            <v>0.53</v>
          </cell>
          <cell r="F484">
            <v>0.47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C485">
            <v>0.25</v>
          </cell>
          <cell r="D485">
            <v>0</v>
          </cell>
          <cell r="E485">
            <v>0.3975</v>
          </cell>
          <cell r="F485">
            <v>0.3525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1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C487">
            <v>0.23100000000000875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C488">
            <v>0.05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C489">
            <v>0.15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C490">
            <v>0</v>
          </cell>
          <cell r="D490">
            <v>0</v>
          </cell>
          <cell r="E490">
            <v>0.53</v>
          </cell>
          <cell r="F490">
            <v>0.47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C491">
            <v>0.2</v>
          </cell>
          <cell r="D491">
            <v>0</v>
          </cell>
          <cell r="E491">
            <v>0.42400000000000004</v>
          </cell>
          <cell r="F491">
            <v>0.376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C493">
            <v>0.3860000000000241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C494">
            <v>0.25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C495">
            <v>0.25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C496">
            <v>0</v>
          </cell>
          <cell r="D496">
            <v>0.0624234848227513</v>
          </cell>
          <cell r="E496">
            <v>0</v>
          </cell>
          <cell r="F496">
            <v>0.28873366258139804</v>
          </cell>
          <cell r="G496">
            <v>0</v>
          </cell>
          <cell r="H496">
            <v>0</v>
          </cell>
          <cell r="I496">
            <v>0</v>
          </cell>
          <cell r="J496">
            <v>0.13848201567648033</v>
          </cell>
          <cell r="K496">
            <v>0.5103608369193703</v>
          </cell>
          <cell r="L496">
            <v>0</v>
          </cell>
        </row>
        <row r="497">
          <cell r="C497">
            <v>0.3</v>
          </cell>
          <cell r="D497">
            <v>0.043696439375925905</v>
          </cell>
          <cell r="E497">
            <v>0</v>
          </cell>
          <cell r="F497">
            <v>0.20211356380697862</v>
          </cell>
          <cell r="G497">
            <v>0</v>
          </cell>
          <cell r="H497">
            <v>0</v>
          </cell>
          <cell r="I497">
            <v>0</v>
          </cell>
          <cell r="J497">
            <v>0.09693741097353623</v>
          </cell>
          <cell r="K497">
            <v>0.3572525858435592</v>
          </cell>
          <cell r="L497">
            <v>1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C499">
            <v>0.41600000000002524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C500">
            <v>0.25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C501">
            <v>0.25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C502">
            <v>0</v>
          </cell>
          <cell r="D502">
            <v>0.010412612871752906</v>
          </cell>
          <cell r="E502">
            <v>0</v>
          </cell>
          <cell r="F502">
            <v>0.021362031715931262</v>
          </cell>
          <cell r="G502">
            <v>0</v>
          </cell>
          <cell r="H502">
            <v>0</v>
          </cell>
          <cell r="I502">
            <v>0.06195297390465496</v>
          </cell>
          <cell r="J502">
            <v>0.20322172933746663</v>
          </cell>
          <cell r="K502">
            <v>0.7030506521701941</v>
          </cell>
          <cell r="L502">
            <v>0</v>
          </cell>
        </row>
        <row r="503">
          <cell r="C503">
            <v>0.35</v>
          </cell>
          <cell r="D503">
            <v>0.006768198366639389</v>
          </cell>
          <cell r="E503">
            <v>0</v>
          </cell>
          <cell r="F503">
            <v>0.01388532061535532</v>
          </cell>
          <cell r="G503">
            <v>0</v>
          </cell>
          <cell r="H503">
            <v>0</v>
          </cell>
          <cell r="I503">
            <v>0.04026943303802572</v>
          </cell>
          <cell r="J503">
            <v>0.1320941240693533</v>
          </cell>
          <cell r="K503">
            <v>0.4569829239106262</v>
          </cell>
          <cell r="L503">
            <v>0.9999999999999999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C505">
            <v>0.34600000000000364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C506">
            <v>0.2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C507">
            <v>0.18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0.6827999913815881</v>
          </cell>
          <cell r="I508">
            <v>0.12530151839823456</v>
          </cell>
          <cell r="J508">
            <v>0.0811230453150026</v>
          </cell>
          <cell r="K508">
            <v>0.11077544490517484</v>
          </cell>
          <cell r="L508">
            <v>0</v>
          </cell>
        </row>
        <row r="509">
          <cell r="C509">
            <v>0.25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0.5120999935361911</v>
          </cell>
          <cell r="I509">
            <v>0.09397613879867592</v>
          </cell>
          <cell r="J509">
            <v>0.06084228398625195</v>
          </cell>
          <cell r="K509">
            <v>0.08308158367888113</v>
          </cell>
          <cell r="L509">
            <v>1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C511">
            <v>0.5180000000000007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C512">
            <v>0.5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C513">
            <v>0.4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0.9500000000000001</v>
          </cell>
          <cell r="K514">
            <v>0.05</v>
          </cell>
          <cell r="L514">
            <v>0</v>
          </cell>
        </row>
        <row r="515">
          <cell r="C515">
            <v>0.45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0.5225000000000001</v>
          </cell>
          <cell r="K515">
            <v>0.027500000000000004</v>
          </cell>
          <cell r="L515">
            <v>1.0000000000000002</v>
          </cell>
        </row>
      </sheetData>
      <sheetData sheetId="7"/>
      <sheetData sheetId="8">
        <row r="38">
          <cell r="C38" t="str">
            <v>A-Type Lamps</v>
          </cell>
          <cell r="D38">
            <v>79.2285714285681</v>
          </cell>
          <cell r="E38">
            <v>82.88571428571595</v>
          </cell>
          <cell r="F38">
            <v>86.43999999997322</v>
          </cell>
          <cell r="G38">
            <v>89.89142857139814</v>
          </cell>
          <cell r="H38">
            <v>93.23999999999069</v>
          </cell>
          <cell r="I38">
            <v>96.48571428566356</v>
          </cell>
          <cell r="J38">
            <v>99.62857142853318</v>
          </cell>
          <cell r="K38">
            <v>102.66857142857043</v>
          </cell>
          <cell r="L38">
            <v>105.6057142856589</v>
          </cell>
          <cell r="M38">
            <v>108.43999999997322</v>
          </cell>
          <cell r="N38">
            <v>111.17142857139697</v>
          </cell>
          <cell r="O38">
            <v>113.79999999998836</v>
          </cell>
          <cell r="P38">
            <v>116.32571428566007</v>
          </cell>
          <cell r="Q38">
            <v>118.74857142855763</v>
          </cell>
          <cell r="R38">
            <v>121.06857142856461</v>
          </cell>
          <cell r="S38">
            <v>123.28571428568102</v>
          </cell>
          <cell r="T38">
            <v>125.39999999996508</v>
          </cell>
          <cell r="U38">
            <v>127.41142857141676</v>
          </cell>
          <cell r="V38">
            <v>129.31999999994878</v>
          </cell>
          <cell r="W38">
            <v>131.12571428567753</v>
          </cell>
          <cell r="X38">
            <v>132.82857142854482</v>
          </cell>
        </row>
        <row r="39">
          <cell r="C39" t="str">
            <v>Downlight/Track - Large</v>
          </cell>
          <cell r="D39">
            <v>67.11428571422584</v>
          </cell>
          <cell r="E39">
            <v>70.02285714281606</v>
          </cell>
          <cell r="F39">
            <v>72.83999999999651</v>
          </cell>
          <cell r="G39">
            <v>75.56571428567986</v>
          </cell>
          <cell r="H39">
            <v>78.19999999998254</v>
          </cell>
          <cell r="I39">
            <v>80.74285714284633</v>
          </cell>
          <cell r="J39">
            <v>83.19428571424214</v>
          </cell>
          <cell r="K39">
            <v>85.55428571425728</v>
          </cell>
          <cell r="L39">
            <v>87.82285714286263</v>
          </cell>
          <cell r="M39">
            <v>89.9999999999709</v>
          </cell>
          <cell r="N39">
            <v>92.08571428569849</v>
          </cell>
          <cell r="O39">
            <v>94.0799999999872</v>
          </cell>
          <cell r="P39">
            <v>95.98285714280792</v>
          </cell>
          <cell r="Q39">
            <v>97.79428571427707</v>
          </cell>
          <cell r="R39">
            <v>99.51428571427823</v>
          </cell>
          <cell r="S39">
            <v>101.14285714281141</v>
          </cell>
          <cell r="T39">
            <v>102.67999999999302</v>
          </cell>
          <cell r="U39">
            <v>104.12571428570664</v>
          </cell>
          <cell r="V39">
            <v>105.47999999995227</v>
          </cell>
          <cell r="W39">
            <v>106.74285714284633</v>
          </cell>
          <cell r="X39">
            <v>107.91428571430151</v>
          </cell>
        </row>
        <row r="40">
          <cell r="C40" t="str">
            <v>Downlight/Track - Small</v>
          </cell>
          <cell r="D40">
            <v>61.2285714285681</v>
          </cell>
          <cell r="E40">
            <v>63.405714285734575</v>
          </cell>
          <cell r="F40">
            <v>65.52000000001863</v>
          </cell>
          <cell r="G40">
            <v>67.57142857142026</v>
          </cell>
          <cell r="H40">
            <v>69.55999999999767</v>
          </cell>
          <cell r="I40">
            <v>71.48571428569267</v>
          </cell>
          <cell r="J40">
            <v>73.34857142856345</v>
          </cell>
          <cell r="K40">
            <v>75.14857142858091</v>
          </cell>
          <cell r="L40">
            <v>76.88571428571595</v>
          </cell>
          <cell r="M40">
            <v>78.55999999999767</v>
          </cell>
          <cell r="N40">
            <v>80.17142857142608</v>
          </cell>
          <cell r="O40">
            <v>81.72000000000116</v>
          </cell>
          <cell r="P40">
            <v>83.20571428572293</v>
          </cell>
          <cell r="Q40">
            <v>84.62857142859139</v>
          </cell>
          <cell r="R40">
            <v>85.98857142857742</v>
          </cell>
          <cell r="S40">
            <v>87.28571428571013</v>
          </cell>
          <cell r="T40">
            <v>88.52000000001863</v>
          </cell>
          <cell r="U40">
            <v>89.6914285714156</v>
          </cell>
          <cell r="V40">
            <v>90.79999999998836</v>
          </cell>
          <cell r="W40">
            <v>91.8457142857369</v>
          </cell>
          <cell r="X40">
            <v>92.82857142854482</v>
          </cell>
        </row>
        <row r="41">
          <cell r="C41" t="str">
            <v>Linear Fixture</v>
          </cell>
          <cell r="D41">
            <v>112.14285714289872</v>
          </cell>
          <cell r="E41">
            <v>117.34857142856345</v>
          </cell>
          <cell r="F41">
            <v>122.40000000002328</v>
          </cell>
          <cell r="G41">
            <v>127.29714285722002</v>
          </cell>
          <cell r="H41">
            <v>132.04000000003725</v>
          </cell>
          <cell r="I41">
            <v>136.6285714286496</v>
          </cell>
          <cell r="J41">
            <v>141.06285714288242</v>
          </cell>
          <cell r="K41">
            <v>145.34285714296857</v>
          </cell>
          <cell r="L41">
            <v>149.468571428617</v>
          </cell>
          <cell r="M41">
            <v>153.44000000011874</v>
          </cell>
          <cell r="N41">
            <v>157.25714285718277</v>
          </cell>
          <cell r="O41">
            <v>160.92000000010012</v>
          </cell>
          <cell r="P41">
            <v>164.42857142857974</v>
          </cell>
          <cell r="Q41">
            <v>167.7828571429127</v>
          </cell>
          <cell r="R41">
            <v>170.98285714286612</v>
          </cell>
          <cell r="S41">
            <v>174.02857142867288</v>
          </cell>
          <cell r="T41">
            <v>176.9200000000419</v>
          </cell>
          <cell r="U41">
            <v>179.65714285720605</v>
          </cell>
          <cell r="V41">
            <v>182.2399999999907</v>
          </cell>
          <cell r="W41">
            <v>184.66857142862864</v>
          </cell>
          <cell r="X41">
            <v>186.94285714288708</v>
          </cell>
        </row>
        <row r="42">
          <cell r="C42" t="str">
            <v>Low and High Bay</v>
          </cell>
          <cell r="D42">
            <v>83.39999999996508</v>
          </cell>
          <cell r="E42">
            <v>88.67999999993481</v>
          </cell>
          <cell r="F42">
            <v>93.79999999993015</v>
          </cell>
          <cell r="G42">
            <v>98.7599999999511</v>
          </cell>
          <cell r="H42">
            <v>103.55999999999767</v>
          </cell>
          <cell r="I42">
            <v>108.19999999995343</v>
          </cell>
          <cell r="J42">
            <v>112.67999999999302</v>
          </cell>
          <cell r="K42">
            <v>117</v>
          </cell>
          <cell r="L42">
            <v>121.15999999997439</v>
          </cell>
          <cell r="M42">
            <v>125.1600000000326</v>
          </cell>
          <cell r="N42">
            <v>129</v>
          </cell>
          <cell r="O42">
            <v>132.68000000005122</v>
          </cell>
          <cell r="P42">
            <v>136.19999999989523</v>
          </cell>
          <cell r="Q42">
            <v>139.55999999993946</v>
          </cell>
          <cell r="R42">
            <v>142.7599999999511</v>
          </cell>
          <cell r="S42">
            <v>145.79999999993015</v>
          </cell>
          <cell r="T42">
            <v>148.6799999999348</v>
          </cell>
          <cell r="U42">
            <v>151.39999999996508</v>
          </cell>
          <cell r="V42">
            <v>153.95999999996275</v>
          </cell>
          <cell r="W42">
            <v>156.35999999998603</v>
          </cell>
          <cell r="X42">
            <v>158.59999999997672</v>
          </cell>
        </row>
        <row r="43">
          <cell r="C43" t="str">
            <v>Decorative</v>
          </cell>
          <cell r="D43">
            <v>66.22857142862631</v>
          </cell>
          <cell r="E43">
            <v>71.0057142857695</v>
          </cell>
          <cell r="F43">
            <v>75.64000000007218</v>
          </cell>
          <cell r="G43">
            <v>80.13142857147614</v>
          </cell>
          <cell r="H43">
            <v>84.48000000009779</v>
          </cell>
          <cell r="I43">
            <v>88.68571428582072</v>
          </cell>
          <cell r="J43">
            <v>92.74857142864494</v>
          </cell>
          <cell r="K43">
            <v>96.66857142868685</v>
          </cell>
          <cell r="L43">
            <v>100.44571428583004</v>
          </cell>
          <cell r="M43">
            <v>104.08000000013271</v>
          </cell>
          <cell r="N43">
            <v>107.57142857142026</v>
          </cell>
          <cell r="O43">
            <v>110.92000000004191</v>
          </cell>
          <cell r="P43">
            <v>114.12571428576484</v>
          </cell>
          <cell r="Q43">
            <v>117.18857142858906</v>
          </cell>
          <cell r="R43">
            <v>120.10857142863097</v>
          </cell>
          <cell r="S43">
            <v>122.88571428577416</v>
          </cell>
          <cell r="T43">
            <v>125.52000000007683</v>
          </cell>
          <cell r="U43">
            <v>128.0114285714808</v>
          </cell>
          <cell r="V43">
            <v>130.36000000004424</v>
          </cell>
          <cell r="W43">
            <v>132.56571428576717</v>
          </cell>
          <cell r="X43">
            <v>134.6285714286496</v>
          </cell>
        </row>
        <row r="44">
          <cell r="C44" t="str">
            <v>Area and Roadway</v>
          </cell>
          <cell r="D44">
            <v>71.39999999996508</v>
          </cell>
          <cell r="E44">
            <v>76.67999999993481</v>
          </cell>
          <cell r="F44">
            <v>81.79999999993015</v>
          </cell>
          <cell r="G44">
            <v>86.7599999999511</v>
          </cell>
          <cell r="H44">
            <v>91.55999999999767</v>
          </cell>
          <cell r="I44">
            <v>96.19999999995343</v>
          </cell>
          <cell r="J44">
            <v>100.67999999999302</v>
          </cell>
          <cell r="K44">
            <v>105</v>
          </cell>
          <cell r="L44">
            <v>109.15999999997439</v>
          </cell>
          <cell r="M44">
            <v>113.1600000000326</v>
          </cell>
          <cell r="N44">
            <v>117</v>
          </cell>
          <cell r="O44">
            <v>120.68000000005122</v>
          </cell>
          <cell r="P44">
            <v>124.19999999989523</v>
          </cell>
          <cell r="Q44">
            <v>127.55999999993946</v>
          </cell>
          <cell r="R44">
            <v>130.7599999999511</v>
          </cell>
          <cell r="S44">
            <v>133.79999999993015</v>
          </cell>
          <cell r="T44">
            <v>136.6799999999348</v>
          </cell>
          <cell r="U44">
            <v>139.39999999996508</v>
          </cell>
          <cell r="V44">
            <v>141.95999999996275</v>
          </cell>
          <cell r="W44">
            <v>144.35999999998603</v>
          </cell>
          <cell r="X44">
            <v>146.59999999997672</v>
          </cell>
        </row>
        <row r="45">
          <cell r="C45" t="str">
            <v>Parking Lot</v>
          </cell>
          <cell r="D45">
            <v>71.39999999996508</v>
          </cell>
          <cell r="E45">
            <v>76.67999999993481</v>
          </cell>
          <cell r="F45">
            <v>81.79999999993015</v>
          </cell>
          <cell r="G45">
            <v>86.7599999999511</v>
          </cell>
          <cell r="H45">
            <v>91.55999999999767</v>
          </cell>
          <cell r="I45">
            <v>96.19999999995343</v>
          </cell>
          <cell r="J45">
            <v>100.67999999999302</v>
          </cell>
          <cell r="K45">
            <v>105</v>
          </cell>
          <cell r="L45">
            <v>109.15999999997439</v>
          </cell>
          <cell r="M45">
            <v>113.1600000000326</v>
          </cell>
          <cell r="N45">
            <v>117</v>
          </cell>
          <cell r="O45">
            <v>120.68000000005122</v>
          </cell>
          <cell r="P45">
            <v>124.19999999989523</v>
          </cell>
          <cell r="Q45">
            <v>127.55999999993946</v>
          </cell>
          <cell r="R45">
            <v>130.7599999999511</v>
          </cell>
          <cell r="S45">
            <v>133.79999999993015</v>
          </cell>
          <cell r="T45">
            <v>136.6799999999348</v>
          </cell>
          <cell r="U45">
            <v>139.39999999996508</v>
          </cell>
          <cell r="V45">
            <v>141.95999999996275</v>
          </cell>
          <cell r="W45">
            <v>144.35999999998603</v>
          </cell>
          <cell r="X45">
            <v>146.59999999997672</v>
          </cell>
        </row>
        <row r="46">
          <cell r="C46" t="str">
            <v>Garage</v>
          </cell>
          <cell r="D46">
            <v>112.14285714289872</v>
          </cell>
          <cell r="E46">
            <v>117.34857142856345</v>
          </cell>
          <cell r="F46">
            <v>122.40000000002328</v>
          </cell>
          <cell r="G46">
            <v>127.29714285722002</v>
          </cell>
          <cell r="H46">
            <v>132.04000000003725</v>
          </cell>
          <cell r="I46">
            <v>136.6285714286496</v>
          </cell>
          <cell r="J46">
            <v>141.06285714288242</v>
          </cell>
          <cell r="K46">
            <v>145.34285714296857</v>
          </cell>
          <cell r="L46">
            <v>149.468571428617</v>
          </cell>
          <cell r="M46">
            <v>153.44000000011874</v>
          </cell>
          <cell r="N46">
            <v>157.25714285718277</v>
          </cell>
          <cell r="O46">
            <v>160.92000000010012</v>
          </cell>
          <cell r="P46">
            <v>164.42857142857974</v>
          </cell>
          <cell r="Q46">
            <v>167.7828571429127</v>
          </cell>
          <cell r="R46">
            <v>170.98285714286612</v>
          </cell>
          <cell r="S46">
            <v>174.02857142867288</v>
          </cell>
          <cell r="T46">
            <v>176.9200000000419</v>
          </cell>
          <cell r="U46">
            <v>179.65714285720605</v>
          </cell>
          <cell r="V46">
            <v>182.2399999999907</v>
          </cell>
          <cell r="W46">
            <v>184.66857142862864</v>
          </cell>
          <cell r="X46">
            <v>186.94285714288708</v>
          </cell>
        </row>
        <row r="47">
          <cell r="C47" t="str">
            <v>Building Exterior</v>
          </cell>
          <cell r="D47">
            <v>69.25714285718277</v>
          </cell>
          <cell r="E47">
            <v>73.33142857148778</v>
          </cell>
          <cell r="F47">
            <v>77.28000000002794</v>
          </cell>
          <cell r="G47">
            <v>81.10285714286147</v>
          </cell>
          <cell r="H47">
            <v>84.80000000004657</v>
          </cell>
          <cell r="I47">
            <v>88.37142857140861</v>
          </cell>
          <cell r="J47">
            <v>91.81714285712224</v>
          </cell>
          <cell r="K47">
            <v>95.13714285712922</v>
          </cell>
          <cell r="L47">
            <v>98.33142857142957</v>
          </cell>
          <cell r="M47">
            <v>101.40000000002328</v>
          </cell>
          <cell r="N47">
            <v>104.34285714285215</v>
          </cell>
          <cell r="O47">
            <v>107.15999999997439</v>
          </cell>
          <cell r="P47">
            <v>109.85142857138999</v>
          </cell>
          <cell r="Q47">
            <v>112.41714285715716</v>
          </cell>
          <cell r="R47">
            <v>114.85714285715949</v>
          </cell>
          <cell r="S47">
            <v>117.17142857145518</v>
          </cell>
          <cell r="T47">
            <v>119.35999999998603</v>
          </cell>
          <cell r="U47">
            <v>121.42285714286845</v>
          </cell>
          <cell r="V47">
            <v>123.35999999998603</v>
          </cell>
          <cell r="W47">
            <v>125.17142857145518</v>
          </cell>
          <cell r="X47">
            <v>126.85714285715949</v>
          </cell>
        </row>
        <row r="48">
          <cell r="C48" t="str">
            <v>Decorative</v>
          </cell>
          <cell r="D48">
            <v>72.14285714284051</v>
          </cell>
          <cell r="E48">
            <v>75.90857142856112</v>
          </cell>
          <cell r="F48">
            <v>79.55999999999767</v>
          </cell>
          <cell r="G48">
            <v>83.09714285712107</v>
          </cell>
          <cell r="H48">
            <v>86.51999999998952</v>
          </cell>
          <cell r="I48">
            <v>89.82857142854482</v>
          </cell>
          <cell r="J48">
            <v>93.02285714284517</v>
          </cell>
          <cell r="K48">
            <v>96.10285714283236</v>
          </cell>
          <cell r="L48">
            <v>99.06857142856461</v>
          </cell>
          <cell r="M48">
            <v>101.9199999999837</v>
          </cell>
          <cell r="N48">
            <v>104.65714285711874</v>
          </cell>
          <cell r="O48">
            <v>107.27999999999884</v>
          </cell>
          <cell r="P48">
            <v>109.78857142856577</v>
          </cell>
          <cell r="Q48">
            <v>112.18285714284866</v>
          </cell>
          <cell r="R48">
            <v>114.4628571428475</v>
          </cell>
          <cell r="S48">
            <v>116.62857142856228</v>
          </cell>
          <cell r="T48">
            <v>118.67999999999302</v>
          </cell>
          <cell r="U48">
            <v>120.6171428571397</v>
          </cell>
          <cell r="V48">
            <v>122.44000000000233</v>
          </cell>
          <cell r="W48">
            <v>124.1485714285518</v>
          </cell>
          <cell r="X48">
            <v>125.74285714284633</v>
          </cell>
        </row>
        <row r="49">
          <cell r="C49" t="str">
            <v>Downlight/Track - Large</v>
          </cell>
          <cell r="D49">
            <v>77.28571428568102</v>
          </cell>
          <cell r="E49">
            <v>82.2171428570291</v>
          </cell>
          <cell r="F49">
            <v>86.99999999994179</v>
          </cell>
          <cell r="G49">
            <v>91.63428571424447</v>
          </cell>
          <cell r="H49">
            <v>96.11999999999534</v>
          </cell>
          <cell r="I49">
            <v>100.45714285701979</v>
          </cell>
          <cell r="J49">
            <v>104.64571428566705</v>
          </cell>
          <cell r="K49">
            <v>108.68571428570431</v>
          </cell>
          <cell r="L49">
            <v>112.57714285701513</v>
          </cell>
          <cell r="M49">
            <v>116.31999999994878</v>
          </cell>
          <cell r="N49">
            <v>119.91428571427241</v>
          </cell>
          <cell r="O49">
            <v>123.35999999986961</v>
          </cell>
          <cell r="P49">
            <v>126.65714285703143</v>
          </cell>
          <cell r="Q49">
            <v>129.80571428564144</v>
          </cell>
          <cell r="R49">
            <v>132.80571428569965</v>
          </cell>
          <cell r="S49">
            <v>135.65714285703143</v>
          </cell>
          <cell r="T49">
            <v>138.35999999992782</v>
          </cell>
          <cell r="U49">
            <v>140.9142857142724</v>
          </cell>
          <cell r="V49">
            <v>143.31999999989057</v>
          </cell>
          <cell r="W49">
            <v>145.57714285707334</v>
          </cell>
          <cell r="X49">
            <v>147.6857142856461</v>
          </cell>
        </row>
        <row r="50">
          <cell r="C50" t="str">
            <v>Downlight/Track - Small</v>
          </cell>
          <cell r="D50">
            <v>77.28571428568102</v>
          </cell>
          <cell r="E50">
            <v>82.2171428570291</v>
          </cell>
          <cell r="F50">
            <v>86.99999999994179</v>
          </cell>
          <cell r="G50">
            <v>91.63428571424447</v>
          </cell>
          <cell r="H50">
            <v>96.11999999999534</v>
          </cell>
          <cell r="I50">
            <v>100.45714285701979</v>
          </cell>
          <cell r="J50">
            <v>104.64571428566705</v>
          </cell>
          <cell r="K50">
            <v>108.68571428570431</v>
          </cell>
          <cell r="L50">
            <v>112.57714285701513</v>
          </cell>
          <cell r="M50">
            <v>116.31999999994878</v>
          </cell>
          <cell r="N50">
            <v>119.91428571427241</v>
          </cell>
          <cell r="O50">
            <v>123.35999999986961</v>
          </cell>
          <cell r="P50">
            <v>126.65714285703143</v>
          </cell>
          <cell r="Q50">
            <v>129.80571428564144</v>
          </cell>
          <cell r="R50">
            <v>132.80571428569965</v>
          </cell>
          <cell r="S50">
            <v>135.65714285703143</v>
          </cell>
          <cell r="T50">
            <v>138.35999999992782</v>
          </cell>
          <cell r="U50">
            <v>140.9142857142724</v>
          </cell>
          <cell r="V50">
            <v>143.31999999989057</v>
          </cell>
          <cell r="W50">
            <v>145.57714285707334</v>
          </cell>
          <cell r="X50">
            <v>147.6857142856461</v>
          </cell>
        </row>
        <row r="51">
          <cell r="C51" t="str">
            <v>Linear Fixture</v>
          </cell>
          <cell r="D51">
            <v>99.2285714285099</v>
          </cell>
          <cell r="E51">
            <v>104.16571428568568</v>
          </cell>
          <cell r="F51">
            <v>108.96000000002095</v>
          </cell>
          <cell r="G51">
            <v>113.6114285713411</v>
          </cell>
          <cell r="H51">
            <v>118.11999999999534</v>
          </cell>
          <cell r="I51">
            <v>122.48571428575087</v>
          </cell>
          <cell r="J51">
            <v>126.70857142849127</v>
          </cell>
          <cell r="K51">
            <v>130.78857142856577</v>
          </cell>
          <cell r="L51">
            <v>134.72571428574156</v>
          </cell>
          <cell r="M51">
            <v>138.51999999996042</v>
          </cell>
          <cell r="N51">
            <v>142.17142857139697</v>
          </cell>
          <cell r="O51">
            <v>145.67999999999302</v>
          </cell>
          <cell r="P51">
            <v>149.04571428563213</v>
          </cell>
          <cell r="Q51">
            <v>152.26857142854715</v>
          </cell>
          <cell r="R51">
            <v>155.34857142856345</v>
          </cell>
          <cell r="S51">
            <v>158.28571428568102</v>
          </cell>
          <cell r="T51">
            <v>161.0799999999581</v>
          </cell>
          <cell r="U51">
            <v>163.73142857145285</v>
          </cell>
          <cell r="V51">
            <v>166.23999999993248</v>
          </cell>
          <cell r="W51">
            <v>168.605714285688</v>
          </cell>
          <cell r="X51">
            <v>170.8285714284866</v>
          </cell>
        </row>
        <row r="52">
          <cell r="C52" t="str">
            <v>Low and High Bay</v>
          </cell>
          <cell r="D52">
            <v>100.20000000001164</v>
          </cell>
          <cell r="E52">
            <v>104.52000000001863</v>
          </cell>
          <cell r="F52">
            <v>108.72000000000116</v>
          </cell>
          <cell r="G52">
            <v>112.79999999998836</v>
          </cell>
          <cell r="H52">
            <v>116.75999999998021</v>
          </cell>
          <cell r="I52">
            <v>120.59999999997672</v>
          </cell>
          <cell r="J52">
            <v>124.31999999997788</v>
          </cell>
          <cell r="K52">
            <v>127.9200000000128</v>
          </cell>
          <cell r="L52">
            <v>131.40000000002328</v>
          </cell>
          <cell r="M52">
            <v>134.7600000000093</v>
          </cell>
          <cell r="N52">
            <v>138</v>
          </cell>
          <cell r="O52">
            <v>141.11999999999534</v>
          </cell>
          <cell r="P52">
            <v>144.11999999999534</v>
          </cell>
          <cell r="Q52">
            <v>146.9999999999709</v>
          </cell>
          <cell r="R52">
            <v>149.7599999999802</v>
          </cell>
          <cell r="S52">
            <v>152.40000000002328</v>
          </cell>
          <cell r="T52">
            <v>154.9200000000128</v>
          </cell>
          <cell r="U52">
            <v>157.32000000000698</v>
          </cell>
          <cell r="V52">
            <v>159.60000000000582</v>
          </cell>
          <cell r="W52">
            <v>161.7599999999802</v>
          </cell>
          <cell r="X52">
            <v>163.79999999998836</v>
          </cell>
        </row>
        <row r="53">
          <cell r="C53" t="str">
            <v>Area and Roadway</v>
          </cell>
          <cell r="D53">
            <v>86.19999999995343</v>
          </cell>
          <cell r="E53">
            <v>90.11999999999534</v>
          </cell>
          <cell r="F53">
            <v>93.9199999999546</v>
          </cell>
          <cell r="G53">
            <v>97.59999999997672</v>
          </cell>
          <cell r="H53">
            <v>101.16000000000349</v>
          </cell>
          <cell r="I53">
            <v>104.59999999997672</v>
          </cell>
          <cell r="J53">
            <v>107.9200000000128</v>
          </cell>
          <cell r="K53">
            <v>111.11999999996624</v>
          </cell>
          <cell r="L53">
            <v>114.20000000001164</v>
          </cell>
          <cell r="M53">
            <v>117.15999999997439</v>
          </cell>
          <cell r="N53">
            <v>120</v>
          </cell>
          <cell r="O53">
            <v>122.71999999997206</v>
          </cell>
          <cell r="P53">
            <v>125.32000000000698</v>
          </cell>
          <cell r="Q53">
            <v>127.79999999995925</v>
          </cell>
          <cell r="R53">
            <v>130.1600000000035</v>
          </cell>
          <cell r="S53">
            <v>132.39999999996508</v>
          </cell>
          <cell r="T53">
            <v>134.51999999998952</v>
          </cell>
          <cell r="U53">
            <v>136.51999999996042</v>
          </cell>
          <cell r="V53">
            <v>138.39999999999418</v>
          </cell>
          <cell r="W53">
            <v>140.1600000000035</v>
          </cell>
          <cell r="X53">
            <v>141.79999999998836</v>
          </cell>
        </row>
        <row r="54">
          <cell r="C54" t="str">
            <v>Parking Lot</v>
          </cell>
          <cell r="D54">
            <v>86.19999999995343</v>
          </cell>
          <cell r="E54">
            <v>90.11999999999534</v>
          </cell>
          <cell r="F54">
            <v>93.9199999999546</v>
          </cell>
          <cell r="G54">
            <v>97.59999999997672</v>
          </cell>
          <cell r="H54">
            <v>101.16000000000349</v>
          </cell>
          <cell r="I54">
            <v>104.59999999997672</v>
          </cell>
          <cell r="J54">
            <v>107.9200000000128</v>
          </cell>
          <cell r="K54">
            <v>111.11999999996624</v>
          </cell>
          <cell r="L54">
            <v>114.20000000001164</v>
          </cell>
          <cell r="M54">
            <v>117.15999999997439</v>
          </cell>
          <cell r="N54">
            <v>120</v>
          </cell>
          <cell r="O54">
            <v>122.71999999997206</v>
          </cell>
          <cell r="P54">
            <v>125.32000000000698</v>
          </cell>
          <cell r="Q54">
            <v>127.79999999995925</v>
          </cell>
          <cell r="R54">
            <v>130.1600000000035</v>
          </cell>
          <cell r="S54">
            <v>132.39999999996508</v>
          </cell>
          <cell r="T54">
            <v>134.51999999998952</v>
          </cell>
          <cell r="U54">
            <v>136.51999999996042</v>
          </cell>
          <cell r="V54">
            <v>138.39999999999418</v>
          </cell>
          <cell r="W54">
            <v>140.1600000000035</v>
          </cell>
          <cell r="X54">
            <v>141.79999999998836</v>
          </cell>
        </row>
        <row r="55">
          <cell r="C55" t="str">
            <v>Garage</v>
          </cell>
          <cell r="D55">
            <v>89.08571428569849</v>
          </cell>
          <cell r="E55">
            <v>92.45714285716531</v>
          </cell>
          <cell r="F55">
            <v>95.72000000003027</v>
          </cell>
          <cell r="G55">
            <v>98.87428571429336</v>
          </cell>
          <cell r="H55">
            <v>101.92000000004191</v>
          </cell>
          <cell r="I55">
            <v>104.85714285715949</v>
          </cell>
          <cell r="J55">
            <v>107.68571428573341</v>
          </cell>
          <cell r="K55">
            <v>110.40571428570547</v>
          </cell>
          <cell r="L55">
            <v>113.01714285716298</v>
          </cell>
          <cell r="M55">
            <v>115.52000000001863</v>
          </cell>
          <cell r="N55">
            <v>117.91428571427241</v>
          </cell>
          <cell r="O55">
            <v>120.20000000004075</v>
          </cell>
          <cell r="P55">
            <v>122.37714285717811</v>
          </cell>
          <cell r="Q55">
            <v>124.44571428571362</v>
          </cell>
          <cell r="R55">
            <v>126.40571428576368</v>
          </cell>
          <cell r="S55">
            <v>128.25714285718277</v>
          </cell>
          <cell r="T55">
            <v>130</v>
          </cell>
          <cell r="U55">
            <v>131.63428571427357</v>
          </cell>
          <cell r="V55">
            <v>133.1600000000326</v>
          </cell>
          <cell r="W55">
            <v>134.57714285716065</v>
          </cell>
          <cell r="X55">
            <v>135.88571428571595</v>
          </cell>
        </row>
        <row r="56">
          <cell r="C56" t="str">
            <v>Building Exterior</v>
          </cell>
          <cell r="D56">
            <v>89.20000000001164</v>
          </cell>
          <cell r="E56">
            <v>94.59999999997672</v>
          </cell>
          <cell r="F56">
            <v>99.8399999999674</v>
          </cell>
          <cell r="G56">
            <v>104.9199999999837</v>
          </cell>
          <cell r="H56">
            <v>109.84000000002561</v>
          </cell>
          <cell r="I56">
            <v>114.59999999997672</v>
          </cell>
          <cell r="J56">
            <v>119.20000000001164</v>
          </cell>
          <cell r="K56">
            <v>123.64000000001397</v>
          </cell>
          <cell r="L56">
            <v>127.92000000004191</v>
          </cell>
          <cell r="M56">
            <v>132.04000000003725</v>
          </cell>
          <cell r="N56">
            <v>136</v>
          </cell>
          <cell r="O56">
            <v>139.80000000004657</v>
          </cell>
          <cell r="P56">
            <v>143.44000000000233</v>
          </cell>
          <cell r="Q56">
            <v>146.9200000000419</v>
          </cell>
          <cell r="R56">
            <v>150.2400000000489</v>
          </cell>
          <cell r="S56">
            <v>153.40000000002328</v>
          </cell>
          <cell r="T56">
            <v>156.39999999990687</v>
          </cell>
          <cell r="U56">
            <v>159.23999999993248</v>
          </cell>
          <cell r="V56">
            <v>161.9199999999255</v>
          </cell>
          <cell r="W56">
            <v>164.43999999994412</v>
          </cell>
          <cell r="X56">
            <v>166.79999999993015</v>
          </cell>
        </row>
        <row r="122">
          <cell r="B122" t="str">
            <v>Lamp</v>
          </cell>
          <cell r="C122">
            <v>98</v>
          </cell>
          <cell r="D122">
            <v>84.7416326530612</v>
          </cell>
        </row>
        <row r="123">
          <cell r="B123" t="str">
            <v>Directional</v>
          </cell>
          <cell r="C123">
            <v>5</v>
          </cell>
          <cell r="D123">
            <v>83.082</v>
          </cell>
        </row>
        <row r="124">
          <cell r="B124" t="str">
            <v>Linear</v>
          </cell>
          <cell r="C124">
            <v>81</v>
          </cell>
          <cell r="D124">
            <v>84.71543209876543</v>
          </cell>
        </row>
        <row r="125">
          <cell r="B125" t="str">
            <v>Omnidirectional</v>
          </cell>
          <cell r="C125">
            <v>7</v>
          </cell>
          <cell r="D125">
            <v>84.52285714285713</v>
          </cell>
        </row>
        <row r="126">
          <cell r="B126" t="str">
            <v>Other</v>
          </cell>
          <cell r="C126">
            <v>5</v>
          </cell>
          <cell r="D126">
            <v>87.132</v>
          </cell>
        </row>
        <row r="127">
          <cell r="B127" t="str">
            <v>Luminaire</v>
          </cell>
          <cell r="C127">
            <v>2178</v>
          </cell>
          <cell r="D127">
            <v>92.53088613406793</v>
          </cell>
        </row>
        <row r="128">
          <cell r="B128" t="str">
            <v>Area/Roadway</v>
          </cell>
          <cell r="C128">
            <v>690</v>
          </cell>
          <cell r="D128">
            <v>93.40520289855093</v>
          </cell>
        </row>
        <row r="129">
          <cell r="B129" t="str">
            <v>Bollard</v>
          </cell>
          <cell r="C129">
            <v>22</v>
          </cell>
          <cell r="D129">
            <v>93.94909090909091</v>
          </cell>
        </row>
        <row r="130">
          <cell r="B130" t="str">
            <v>Canopy</v>
          </cell>
          <cell r="C130">
            <v>67</v>
          </cell>
          <cell r="D130">
            <v>92.08208955223881</v>
          </cell>
        </row>
        <row r="131">
          <cell r="B131" t="str">
            <v>Cove</v>
          </cell>
          <cell r="C131">
            <v>18</v>
          </cell>
          <cell r="D131">
            <v>92.96333333333332</v>
          </cell>
        </row>
        <row r="132">
          <cell r="B132" t="str">
            <v>Decorative</v>
          </cell>
          <cell r="C132">
            <v>50</v>
          </cell>
          <cell r="D132">
            <v>92.15980000000002</v>
          </cell>
        </row>
        <row r="133">
          <cell r="B133" t="str">
            <v>Desk/Task</v>
          </cell>
          <cell r="C133">
            <v>31</v>
          </cell>
          <cell r="D133">
            <v>85.18032258064517</v>
          </cell>
        </row>
        <row r="134">
          <cell r="B134" t="str">
            <v>Directional</v>
          </cell>
          <cell r="C134">
            <v>158</v>
          </cell>
          <cell r="D134">
            <v>93.55594936708863</v>
          </cell>
        </row>
        <row r="135">
          <cell r="B135" t="str">
            <v>Display Case</v>
          </cell>
          <cell r="C135">
            <v>5</v>
          </cell>
          <cell r="D135">
            <v>91.55199999999999</v>
          </cell>
        </row>
        <row r="136">
          <cell r="B136" t="str">
            <v>Downlight</v>
          </cell>
          <cell r="C136">
            <v>69</v>
          </cell>
          <cell r="D136">
            <v>91.2</v>
          </cell>
        </row>
        <row r="137">
          <cell r="B137" t="str">
            <v>Industrial</v>
          </cell>
          <cell r="C137">
            <v>410</v>
          </cell>
          <cell r="D137">
            <v>92.73287804878055</v>
          </cell>
        </row>
        <row r="138">
          <cell r="B138" t="str">
            <v>Linear</v>
          </cell>
          <cell r="C138">
            <v>200</v>
          </cell>
          <cell r="D138">
            <v>90.99450000000006</v>
          </cell>
        </row>
        <row r="139">
          <cell r="B139" t="str">
            <v>Other</v>
          </cell>
          <cell r="C139">
            <v>108</v>
          </cell>
          <cell r="D139">
            <v>91.73500000000001</v>
          </cell>
        </row>
        <row r="140">
          <cell r="B140" t="str">
            <v>Parking Garage</v>
          </cell>
          <cell r="C140">
            <v>116</v>
          </cell>
          <cell r="D140">
            <v>93.34525862068968</v>
          </cell>
        </row>
        <row r="141">
          <cell r="B141" t="str">
            <v>Path/Step/Rail</v>
          </cell>
          <cell r="C141">
            <v>6</v>
          </cell>
          <cell r="D141">
            <v>92.06166666666667</v>
          </cell>
        </row>
        <row r="142">
          <cell r="B142" t="str">
            <v>Troffer/Grid Ceiling</v>
          </cell>
          <cell r="C142">
            <v>190</v>
          </cell>
          <cell r="D142">
            <v>91.22600000000008</v>
          </cell>
        </row>
        <row r="143">
          <cell r="B143" t="str">
            <v>Wallwash</v>
          </cell>
          <cell r="C143">
            <v>38</v>
          </cell>
          <cell r="D143">
            <v>93.47000000000001</v>
          </cell>
        </row>
        <row r="144">
          <cell r="B144" t="str">
            <v>Retrofit Kit</v>
          </cell>
          <cell r="C144">
            <v>116</v>
          </cell>
          <cell r="D144">
            <v>91.54663793103448</v>
          </cell>
        </row>
        <row r="145">
          <cell r="B145" t="str">
            <v>Area/Roadway</v>
          </cell>
          <cell r="C145">
            <v>19</v>
          </cell>
          <cell r="D145">
            <v>95.72157894736843</v>
          </cell>
        </row>
        <row r="146">
          <cell r="B146" t="str">
            <v>Downlight</v>
          </cell>
          <cell r="C146">
            <v>3</v>
          </cell>
          <cell r="D146">
            <v>95.20666666666666</v>
          </cell>
        </row>
        <row r="147">
          <cell r="B147" t="str">
            <v>Industrial</v>
          </cell>
          <cell r="C147">
            <v>2</v>
          </cell>
          <cell r="D147">
            <v>82.525</v>
          </cell>
        </row>
        <row r="148">
          <cell r="B148" t="str">
            <v>Linear</v>
          </cell>
          <cell r="C148">
            <v>9</v>
          </cell>
          <cell r="D148">
            <v>84.7911111111111</v>
          </cell>
        </row>
        <row r="149">
          <cell r="B149" t="str">
            <v>Other</v>
          </cell>
          <cell r="C149">
            <v>3</v>
          </cell>
          <cell r="D149">
            <v>95.53333333333335</v>
          </cell>
        </row>
        <row r="150">
          <cell r="B150" t="str">
            <v>Troffer/Grid Ceiling</v>
          </cell>
          <cell r="C150">
            <v>80</v>
          </cell>
          <cell r="D150">
            <v>91.25387500000004</v>
          </cell>
        </row>
        <row r="151">
          <cell r="B151" t="str">
            <v>Grand Total</v>
          </cell>
          <cell r="C151">
            <v>2392</v>
          </cell>
          <cell r="D151">
            <v>92.16403010033437</v>
          </cell>
        </row>
      </sheetData>
      <sheetData sheetId="9">
        <row r="20">
          <cell r="C20">
            <v>62</v>
          </cell>
          <cell r="D20">
            <v>2</v>
          </cell>
          <cell r="E20">
            <v>16</v>
          </cell>
          <cell r="F20">
            <v>0.5</v>
          </cell>
          <cell r="G20" t="str">
            <v>--</v>
          </cell>
          <cell r="H20">
            <v>15</v>
          </cell>
        </row>
        <row r="21">
          <cell r="C21">
            <v>53</v>
          </cell>
          <cell r="D21">
            <v>2</v>
          </cell>
          <cell r="E21">
            <v>15</v>
          </cell>
          <cell r="F21">
            <v>1.9</v>
          </cell>
          <cell r="G21" t="str">
            <v>--</v>
          </cell>
          <cell r="H21">
            <v>15</v>
          </cell>
        </row>
        <row r="22">
          <cell r="C22">
            <v>17</v>
          </cell>
          <cell r="D22">
            <v>10</v>
          </cell>
          <cell r="E22">
            <v>55</v>
          </cell>
          <cell r="F22">
            <v>3</v>
          </cell>
          <cell r="G22" t="str">
            <v>--</v>
          </cell>
          <cell r="H22">
            <v>15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69</v>
          </cell>
          <cell r="D24">
            <v>2</v>
          </cell>
          <cell r="E24">
            <v>12</v>
          </cell>
          <cell r="F24">
            <v>0.5</v>
          </cell>
          <cell r="G24" t="str">
            <v>--</v>
          </cell>
          <cell r="H24">
            <v>23</v>
          </cell>
        </row>
        <row r="25">
          <cell r="C25">
            <v>59</v>
          </cell>
          <cell r="D25">
            <v>3</v>
          </cell>
          <cell r="E25">
            <v>10</v>
          </cell>
          <cell r="F25">
            <v>3.1</v>
          </cell>
          <cell r="G25" t="str">
            <v>--</v>
          </cell>
          <cell r="H25">
            <v>23</v>
          </cell>
        </row>
        <row r="26">
          <cell r="C26">
            <v>55</v>
          </cell>
          <cell r="D26">
            <v>2</v>
          </cell>
          <cell r="E26">
            <v>15</v>
          </cell>
          <cell r="F26">
            <v>1.9</v>
          </cell>
          <cell r="G26" t="str">
            <v>--</v>
          </cell>
          <cell r="H26">
            <v>23</v>
          </cell>
        </row>
        <row r="27">
          <cell r="C27">
            <v>60</v>
          </cell>
          <cell r="D27">
            <v>3</v>
          </cell>
          <cell r="E27">
            <v>15</v>
          </cell>
          <cell r="F27">
            <v>4.6</v>
          </cell>
          <cell r="G27" t="str">
            <v>--</v>
          </cell>
          <cell r="H27">
            <v>23</v>
          </cell>
        </row>
        <row r="28">
          <cell r="C28">
            <v>27</v>
          </cell>
          <cell r="D28">
            <v>10</v>
          </cell>
          <cell r="E28">
            <v>46</v>
          </cell>
          <cell r="F28">
            <v>10</v>
          </cell>
          <cell r="G28" t="str">
            <v>--</v>
          </cell>
          <cell r="H28">
            <v>23</v>
          </cell>
        </row>
        <row r="29">
          <cell r="C29">
            <v>28</v>
          </cell>
          <cell r="D29">
            <v>12</v>
          </cell>
          <cell r="E29">
            <v>59</v>
          </cell>
          <cell r="F29">
            <v>5.4</v>
          </cell>
          <cell r="G29">
            <v>18</v>
          </cell>
          <cell r="H29">
            <v>23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48</v>
          </cell>
          <cell r="D31">
            <v>2</v>
          </cell>
          <cell r="E31">
            <v>12</v>
          </cell>
          <cell r="F31">
            <v>0.5</v>
          </cell>
          <cell r="G31" t="str">
            <v>--</v>
          </cell>
          <cell r="H31">
            <v>23</v>
          </cell>
        </row>
        <row r="32">
          <cell r="C32">
            <v>65</v>
          </cell>
          <cell r="D32">
            <v>3</v>
          </cell>
          <cell r="E32">
            <v>10</v>
          </cell>
          <cell r="F32">
            <v>3.1</v>
          </cell>
          <cell r="G32" t="str">
            <v>--</v>
          </cell>
          <cell r="H32">
            <v>23</v>
          </cell>
        </row>
        <row r="33">
          <cell r="C33">
            <v>46</v>
          </cell>
          <cell r="D33">
            <v>2</v>
          </cell>
          <cell r="E33">
            <v>15</v>
          </cell>
          <cell r="F33">
            <v>1.9</v>
          </cell>
          <cell r="G33" t="str">
            <v>--</v>
          </cell>
          <cell r="H33">
            <v>23</v>
          </cell>
        </row>
        <row r="34">
          <cell r="C34">
            <v>77</v>
          </cell>
          <cell r="D34">
            <v>3</v>
          </cell>
          <cell r="E34">
            <v>15</v>
          </cell>
          <cell r="F34">
            <v>4.6</v>
          </cell>
          <cell r="G34" t="str">
            <v>--</v>
          </cell>
          <cell r="H34">
            <v>23</v>
          </cell>
        </row>
        <row r="35">
          <cell r="C35">
            <v>20</v>
          </cell>
          <cell r="D35">
            <v>10</v>
          </cell>
          <cell r="E35">
            <v>46</v>
          </cell>
          <cell r="F35">
            <v>10</v>
          </cell>
          <cell r="G35" t="str">
            <v>--</v>
          </cell>
          <cell r="H35">
            <v>23</v>
          </cell>
        </row>
        <row r="36">
          <cell r="C36">
            <v>19</v>
          </cell>
          <cell r="D36">
            <v>12</v>
          </cell>
          <cell r="E36">
            <v>59</v>
          </cell>
          <cell r="F36">
            <v>5.4</v>
          </cell>
          <cell r="G36">
            <v>18</v>
          </cell>
          <cell r="H36">
            <v>23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34</v>
          </cell>
          <cell r="D38">
            <v>2</v>
          </cell>
          <cell r="E38">
            <v>16</v>
          </cell>
          <cell r="F38">
            <v>0.5</v>
          </cell>
          <cell r="G38" t="str">
            <v>--</v>
          </cell>
          <cell r="H38">
            <v>23</v>
          </cell>
        </row>
        <row r="39">
          <cell r="C39">
            <v>65</v>
          </cell>
          <cell r="D39">
            <v>3</v>
          </cell>
          <cell r="E39">
            <v>10</v>
          </cell>
          <cell r="F39">
            <v>3.1</v>
          </cell>
          <cell r="G39" t="str">
            <v>--</v>
          </cell>
          <cell r="H39">
            <v>23</v>
          </cell>
        </row>
        <row r="40">
          <cell r="C40">
            <v>38</v>
          </cell>
          <cell r="D40">
            <v>2</v>
          </cell>
          <cell r="E40">
            <v>15</v>
          </cell>
          <cell r="F40">
            <v>1.9</v>
          </cell>
          <cell r="G40" t="str">
            <v>--</v>
          </cell>
          <cell r="H40">
            <v>23</v>
          </cell>
        </row>
        <row r="41">
          <cell r="C41">
            <v>59</v>
          </cell>
          <cell r="D41">
            <v>3</v>
          </cell>
          <cell r="E41">
            <v>15</v>
          </cell>
          <cell r="F41">
            <v>4.6</v>
          </cell>
          <cell r="G41" t="str">
            <v>--</v>
          </cell>
          <cell r="H41">
            <v>23</v>
          </cell>
        </row>
        <row r="42">
          <cell r="C42">
            <v>20</v>
          </cell>
          <cell r="D42">
            <v>10</v>
          </cell>
          <cell r="E42">
            <v>46</v>
          </cell>
          <cell r="F42">
            <v>10</v>
          </cell>
          <cell r="G42" t="str">
            <v>--</v>
          </cell>
          <cell r="H42">
            <v>23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60</v>
          </cell>
          <cell r="D44">
            <v>4</v>
          </cell>
          <cell r="E44">
            <v>18</v>
          </cell>
          <cell r="F44">
            <v>4.5</v>
          </cell>
          <cell r="G44" t="str">
            <v>--</v>
          </cell>
          <cell r="H44">
            <v>18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39</v>
          </cell>
          <cell r="D46">
            <v>15</v>
          </cell>
          <cell r="E46">
            <v>56</v>
          </cell>
          <cell r="F46">
            <v>3</v>
          </cell>
          <cell r="G46">
            <v>17</v>
          </cell>
          <cell r="H46">
            <v>70</v>
          </cell>
        </row>
        <row r="47">
          <cell r="C47">
            <v>25</v>
          </cell>
          <cell r="D47">
            <v>20</v>
          </cell>
          <cell r="E47">
            <v>73</v>
          </cell>
          <cell r="F47">
            <v>5.4</v>
          </cell>
          <cell r="G47">
            <v>18</v>
          </cell>
          <cell r="H47">
            <v>70</v>
          </cell>
        </row>
        <row r="48">
          <cell r="C48">
            <v>32</v>
          </cell>
          <cell r="D48">
            <v>30</v>
          </cell>
          <cell r="E48">
            <v>77</v>
          </cell>
          <cell r="F48">
            <v>6.2</v>
          </cell>
          <cell r="G48">
            <v>22</v>
          </cell>
          <cell r="H48">
            <v>75</v>
          </cell>
        </row>
        <row r="49">
          <cell r="C49">
            <v>43</v>
          </cell>
          <cell r="D49">
            <v>20</v>
          </cell>
          <cell r="E49">
            <v>71</v>
          </cell>
          <cell r="F49">
            <v>2.5</v>
          </cell>
          <cell r="G49">
            <v>17</v>
          </cell>
          <cell r="H49">
            <v>70</v>
          </cell>
        </row>
        <row r="50">
          <cell r="C50">
            <v>28</v>
          </cell>
          <cell r="D50">
            <v>24</v>
          </cell>
          <cell r="E50">
            <v>79</v>
          </cell>
          <cell r="F50">
            <v>4.4</v>
          </cell>
          <cell r="G50">
            <v>18</v>
          </cell>
          <cell r="H50">
            <v>70</v>
          </cell>
        </row>
        <row r="51">
          <cell r="C51">
            <v>35</v>
          </cell>
          <cell r="D51">
            <v>30</v>
          </cell>
          <cell r="E51">
            <v>91</v>
          </cell>
          <cell r="F51">
            <v>6.2</v>
          </cell>
          <cell r="G51">
            <v>22</v>
          </cell>
          <cell r="H51">
            <v>75</v>
          </cell>
        </row>
        <row r="52">
          <cell r="C52">
            <v>78</v>
          </cell>
          <cell r="D52">
            <v>12</v>
          </cell>
          <cell r="E52">
            <v>77</v>
          </cell>
          <cell r="F52">
            <v>5.7</v>
          </cell>
          <cell r="G52">
            <v>19</v>
          </cell>
          <cell r="H52">
            <v>70</v>
          </cell>
        </row>
        <row r="53">
          <cell r="C53">
            <v>48</v>
          </cell>
          <cell r="D53">
            <v>24</v>
          </cell>
          <cell r="E53">
            <v>84</v>
          </cell>
          <cell r="F53">
            <v>7</v>
          </cell>
          <cell r="G53">
            <v>22</v>
          </cell>
          <cell r="H53">
            <v>70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75</v>
          </cell>
          <cell r="D55">
            <v>12</v>
          </cell>
          <cell r="E55">
            <v>71</v>
          </cell>
          <cell r="F55">
            <v>5.7</v>
          </cell>
          <cell r="G55">
            <v>19</v>
          </cell>
          <cell r="H55">
            <v>70</v>
          </cell>
        </row>
        <row r="56">
          <cell r="C56">
            <v>49</v>
          </cell>
          <cell r="D56">
            <v>18</v>
          </cell>
          <cell r="E56">
            <v>79</v>
          </cell>
          <cell r="F56">
            <v>8.4</v>
          </cell>
          <cell r="G56">
            <v>22</v>
          </cell>
          <cell r="H56">
            <v>70</v>
          </cell>
        </row>
        <row r="57">
          <cell r="C57">
            <v>66</v>
          </cell>
          <cell r="D57">
            <v>30</v>
          </cell>
          <cell r="E57">
            <v>91</v>
          </cell>
          <cell r="F57">
            <v>6.2</v>
          </cell>
          <cell r="G57">
            <v>25</v>
          </cell>
          <cell r="H57">
            <v>75</v>
          </cell>
        </row>
        <row r="58">
          <cell r="C58">
            <v>524</v>
          </cell>
          <cell r="D58">
            <v>20</v>
          </cell>
          <cell r="E58">
            <v>74</v>
          </cell>
          <cell r="F58">
            <v>40</v>
          </cell>
          <cell r="G58">
            <v>205</v>
          </cell>
          <cell r="H58">
            <v>75</v>
          </cell>
        </row>
        <row r="59">
          <cell r="C59">
            <v>356</v>
          </cell>
          <cell r="D59">
            <v>24</v>
          </cell>
          <cell r="E59">
            <v>109</v>
          </cell>
          <cell r="F59">
            <v>51</v>
          </cell>
          <cell r="G59">
            <v>260</v>
          </cell>
          <cell r="H59">
            <v>80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19</v>
          </cell>
          <cell r="D61">
            <v>12</v>
          </cell>
          <cell r="E61">
            <v>59</v>
          </cell>
          <cell r="F61">
            <v>5.4</v>
          </cell>
          <cell r="G61">
            <v>18</v>
          </cell>
          <cell r="H61">
            <v>15</v>
          </cell>
        </row>
        <row r="62">
          <cell r="C62">
            <v>73</v>
          </cell>
          <cell r="D62">
            <v>1</v>
          </cell>
          <cell r="E62">
            <v>11</v>
          </cell>
          <cell r="F62">
            <v>0.5</v>
          </cell>
          <cell r="G62" t="str">
            <v>--</v>
          </cell>
          <cell r="H62">
            <v>15</v>
          </cell>
        </row>
        <row r="63">
          <cell r="C63">
            <v>341</v>
          </cell>
          <cell r="D63">
            <v>20</v>
          </cell>
          <cell r="E63">
            <v>74</v>
          </cell>
          <cell r="F63">
            <v>40</v>
          </cell>
          <cell r="G63">
            <v>205</v>
          </cell>
          <cell r="H63">
            <v>75</v>
          </cell>
        </row>
        <row r="64">
          <cell r="C64">
            <v>356</v>
          </cell>
          <cell r="D64">
            <v>24</v>
          </cell>
          <cell r="E64">
            <v>109</v>
          </cell>
          <cell r="F64">
            <v>51</v>
          </cell>
          <cell r="G64">
            <v>260</v>
          </cell>
          <cell r="H64">
            <v>80</v>
          </cell>
        </row>
        <row r="65">
          <cell r="C65">
            <v>11</v>
          </cell>
          <cell r="D65">
            <v>4</v>
          </cell>
          <cell r="E65">
            <v>67</v>
          </cell>
          <cell r="F65">
            <v>5.4</v>
          </cell>
          <cell r="G65">
            <v>18</v>
          </cell>
          <cell r="H65">
            <v>70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 t="str">
            <v>Mean Lamp Wattage (W)1 </v>
          </cell>
          <cell r="D75" t="str">
            <v>Lamp Life (1,000 hr)2 </v>
          </cell>
          <cell r="E75" t="str">
            <v>Mean Efficacy (lm/W)</v>
          </cell>
          <cell r="F75" t="str">
            <v>Lamp Price ($) </v>
          </cell>
          <cell r="G75" t="str">
            <v>Ballast Price ($) </v>
          </cell>
          <cell r="H75" t="str">
            <v>Fixture Price ($) 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181</v>
          </cell>
          <cell r="D77">
            <v>1</v>
          </cell>
          <cell r="E77">
            <v>12</v>
          </cell>
          <cell r="F77">
            <v>0.5</v>
          </cell>
          <cell r="G77" t="str">
            <v>--</v>
          </cell>
          <cell r="H77">
            <v>275</v>
          </cell>
        </row>
        <row r="78">
          <cell r="C78">
            <v>39</v>
          </cell>
          <cell r="D78">
            <v>10</v>
          </cell>
          <cell r="E78">
            <v>55</v>
          </cell>
          <cell r="F78">
            <v>6.6</v>
          </cell>
          <cell r="G78" t="str">
            <v>--</v>
          </cell>
          <cell r="H78">
            <v>275</v>
          </cell>
        </row>
        <row r="79">
          <cell r="C79">
            <v>25</v>
          </cell>
          <cell r="D79">
            <v>21</v>
          </cell>
          <cell r="E79">
            <v>75</v>
          </cell>
          <cell r="F79">
            <v>2.8</v>
          </cell>
          <cell r="G79">
            <v>19</v>
          </cell>
          <cell r="H79">
            <v>70</v>
          </cell>
        </row>
        <row r="80">
          <cell r="C80">
            <v>273</v>
          </cell>
          <cell r="D80">
            <v>20</v>
          </cell>
          <cell r="E80">
            <v>61</v>
          </cell>
          <cell r="F80">
            <v>40</v>
          </cell>
          <cell r="G80">
            <v>190</v>
          </cell>
          <cell r="H80">
            <v>330</v>
          </cell>
        </row>
        <row r="81">
          <cell r="C81">
            <v>230</v>
          </cell>
          <cell r="D81">
            <v>24</v>
          </cell>
          <cell r="E81">
            <v>85</v>
          </cell>
          <cell r="F81">
            <v>50</v>
          </cell>
          <cell r="G81">
            <v>260</v>
          </cell>
          <cell r="H81">
            <v>320</v>
          </cell>
        </row>
        <row r="82">
          <cell r="C82">
            <v>78</v>
          </cell>
          <cell r="D82">
            <v>25</v>
          </cell>
          <cell r="E82">
            <v>90</v>
          </cell>
          <cell r="F82">
            <v>39</v>
          </cell>
          <cell r="G82">
            <v>110</v>
          </cell>
          <cell r="H82">
            <v>270</v>
          </cell>
        </row>
        <row r="83">
          <cell r="C83">
            <v>62</v>
          </cell>
          <cell r="D83">
            <v>18</v>
          </cell>
          <cell r="E83">
            <v>76</v>
          </cell>
          <cell r="F83">
            <v>26</v>
          </cell>
          <cell r="G83" t="str">
            <v>--</v>
          </cell>
          <cell r="H83">
            <v>300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130</v>
          </cell>
          <cell r="D85">
            <v>1</v>
          </cell>
          <cell r="E85">
            <v>12</v>
          </cell>
          <cell r="F85">
            <v>0.5</v>
          </cell>
          <cell r="G85" t="str">
            <v>--</v>
          </cell>
          <cell r="H85">
            <v>275</v>
          </cell>
        </row>
        <row r="86">
          <cell r="C86">
            <v>96</v>
          </cell>
          <cell r="D86">
            <v>2</v>
          </cell>
          <cell r="E86">
            <v>17</v>
          </cell>
          <cell r="F86">
            <v>3.3</v>
          </cell>
          <cell r="G86" t="str">
            <v>--</v>
          </cell>
          <cell r="H86">
            <v>275</v>
          </cell>
        </row>
        <row r="87">
          <cell r="C87">
            <v>341</v>
          </cell>
          <cell r="D87">
            <v>20</v>
          </cell>
          <cell r="E87">
            <v>61</v>
          </cell>
          <cell r="F87">
            <v>40</v>
          </cell>
          <cell r="G87">
            <v>160</v>
          </cell>
          <cell r="H87">
            <v>330</v>
          </cell>
        </row>
        <row r="88">
          <cell r="C88">
            <v>280</v>
          </cell>
          <cell r="D88">
            <v>24</v>
          </cell>
          <cell r="E88">
            <v>85</v>
          </cell>
          <cell r="F88">
            <v>50</v>
          </cell>
          <cell r="G88">
            <v>260</v>
          </cell>
          <cell r="H88">
            <v>320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172</v>
          </cell>
          <cell r="D90">
            <v>1</v>
          </cell>
          <cell r="E90">
            <v>12</v>
          </cell>
          <cell r="F90">
            <v>0.5</v>
          </cell>
          <cell r="G90" t="str">
            <v>--</v>
          </cell>
          <cell r="H90">
            <v>275</v>
          </cell>
        </row>
        <row r="91">
          <cell r="C91">
            <v>127</v>
          </cell>
          <cell r="D91">
            <v>2</v>
          </cell>
          <cell r="E91">
            <v>17</v>
          </cell>
          <cell r="F91">
            <v>3.3</v>
          </cell>
          <cell r="G91" t="str">
            <v>--</v>
          </cell>
          <cell r="H91">
            <v>275</v>
          </cell>
        </row>
        <row r="92">
          <cell r="C92">
            <v>49</v>
          </cell>
          <cell r="D92">
            <v>21</v>
          </cell>
          <cell r="E92">
            <v>75</v>
          </cell>
          <cell r="F92">
            <v>2.8</v>
          </cell>
          <cell r="G92">
            <v>19</v>
          </cell>
          <cell r="H92">
            <v>70</v>
          </cell>
        </row>
        <row r="93">
          <cell r="C93">
            <v>218</v>
          </cell>
          <cell r="D93">
            <v>20</v>
          </cell>
          <cell r="E93">
            <v>61</v>
          </cell>
          <cell r="F93">
            <v>40</v>
          </cell>
          <cell r="G93">
            <v>160</v>
          </cell>
          <cell r="H93">
            <v>330</v>
          </cell>
        </row>
        <row r="94">
          <cell r="C94">
            <v>201</v>
          </cell>
          <cell r="D94">
            <v>24</v>
          </cell>
          <cell r="E94">
            <v>85</v>
          </cell>
          <cell r="F94">
            <v>50</v>
          </cell>
          <cell r="G94">
            <v>260</v>
          </cell>
          <cell r="H94">
            <v>320</v>
          </cell>
        </row>
        <row r="95">
          <cell r="C95">
            <v>97</v>
          </cell>
          <cell r="D95">
            <v>13</v>
          </cell>
          <cell r="E95">
            <v>76</v>
          </cell>
          <cell r="F95">
            <v>18</v>
          </cell>
          <cell r="G95" t="str">
            <v>--</v>
          </cell>
          <cell r="H95">
            <v>300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>
            <v>90</v>
          </cell>
          <cell r="D97">
            <v>1</v>
          </cell>
          <cell r="E97">
            <v>12</v>
          </cell>
          <cell r="F97">
            <v>0.5</v>
          </cell>
          <cell r="G97" t="str">
            <v>--</v>
          </cell>
          <cell r="H97">
            <v>15</v>
          </cell>
        </row>
        <row r="98">
          <cell r="C98">
            <v>67</v>
          </cell>
          <cell r="D98">
            <v>2</v>
          </cell>
          <cell r="E98">
            <v>17</v>
          </cell>
          <cell r="F98">
            <v>3.3</v>
          </cell>
          <cell r="G98" t="str">
            <v>--</v>
          </cell>
          <cell r="H98">
            <v>15</v>
          </cell>
        </row>
        <row r="99">
          <cell r="C99">
            <v>20</v>
          </cell>
          <cell r="D99">
            <v>10</v>
          </cell>
          <cell r="E99">
            <v>55</v>
          </cell>
          <cell r="F99">
            <v>6.7</v>
          </cell>
          <cell r="G99" t="str">
            <v>--</v>
          </cell>
          <cell r="H99">
            <v>15</v>
          </cell>
        </row>
        <row r="100">
          <cell r="C100">
            <v>39</v>
          </cell>
          <cell r="D100">
            <v>21</v>
          </cell>
          <cell r="E100">
            <v>75</v>
          </cell>
          <cell r="F100">
            <v>2.8</v>
          </cell>
          <cell r="G100">
            <v>19</v>
          </cell>
          <cell r="H100">
            <v>70</v>
          </cell>
        </row>
        <row r="101">
          <cell r="C101">
            <v>87</v>
          </cell>
          <cell r="D101">
            <v>12</v>
          </cell>
          <cell r="E101">
            <v>61</v>
          </cell>
          <cell r="F101">
            <v>38</v>
          </cell>
          <cell r="G101">
            <v>160</v>
          </cell>
          <cell r="H101">
            <v>360</v>
          </cell>
        </row>
        <row r="102">
          <cell r="C102">
            <v>78</v>
          </cell>
          <cell r="D102">
            <v>24</v>
          </cell>
          <cell r="E102">
            <v>85</v>
          </cell>
          <cell r="F102">
            <v>45</v>
          </cell>
          <cell r="G102">
            <v>195</v>
          </cell>
          <cell r="H102">
            <v>225</v>
          </cell>
        </row>
        <row r="103">
          <cell r="C103">
            <v>74</v>
          </cell>
          <cell r="D103">
            <v>25</v>
          </cell>
          <cell r="E103">
            <v>89</v>
          </cell>
          <cell r="F103">
            <v>40</v>
          </cell>
          <cell r="G103">
            <v>100</v>
          </cell>
          <cell r="H103">
            <v>170</v>
          </cell>
        </row>
        <row r="104">
          <cell r="C104">
            <v>52</v>
          </cell>
          <cell r="D104">
            <v>15</v>
          </cell>
          <cell r="E104">
            <v>76</v>
          </cell>
          <cell r="F104">
            <v>21</v>
          </cell>
          <cell r="G104" t="str">
            <v>--</v>
          </cell>
          <cell r="H104">
            <v>230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>
            <v>86</v>
          </cell>
          <cell r="D106">
            <v>1</v>
          </cell>
          <cell r="E106">
            <v>12</v>
          </cell>
          <cell r="F106">
            <v>0.5</v>
          </cell>
          <cell r="G106" t="str">
            <v>--</v>
          </cell>
          <cell r="H106">
            <v>15</v>
          </cell>
        </row>
        <row r="107">
          <cell r="C107">
            <v>544</v>
          </cell>
          <cell r="D107">
            <v>2</v>
          </cell>
          <cell r="E107">
            <v>17</v>
          </cell>
          <cell r="F107">
            <v>3.3</v>
          </cell>
          <cell r="G107" t="str">
            <v>--</v>
          </cell>
          <cell r="H107">
            <v>15</v>
          </cell>
        </row>
        <row r="108">
          <cell r="C108">
            <v>148</v>
          </cell>
          <cell r="D108">
            <v>21</v>
          </cell>
          <cell r="E108">
            <v>75</v>
          </cell>
          <cell r="F108">
            <v>2.8</v>
          </cell>
          <cell r="G108">
            <v>19</v>
          </cell>
          <cell r="H108">
            <v>70</v>
          </cell>
        </row>
        <row r="109">
          <cell r="C109">
            <v>607</v>
          </cell>
          <cell r="D109">
            <v>20</v>
          </cell>
          <cell r="E109">
            <v>61</v>
          </cell>
          <cell r="F109">
            <v>98</v>
          </cell>
          <cell r="G109">
            <v>210</v>
          </cell>
          <cell r="H109">
            <v>525</v>
          </cell>
        </row>
        <row r="110">
          <cell r="C110">
            <v>522</v>
          </cell>
          <cell r="D110">
            <v>24</v>
          </cell>
          <cell r="E110">
            <v>85</v>
          </cell>
          <cell r="F110">
            <v>141</v>
          </cell>
          <cell r="G110">
            <v>260</v>
          </cell>
          <cell r="H110">
            <v>550</v>
          </cell>
        </row>
      </sheetData>
      <sheetData sheetId="10">
        <row r="6"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0.83</v>
          </cell>
          <cell r="D10">
            <v>0</v>
          </cell>
          <cell r="E10">
            <v>0</v>
          </cell>
          <cell r="F10">
            <v>0</v>
          </cell>
          <cell r="G10">
            <v>0.66</v>
          </cell>
          <cell r="H10">
            <v>0.66</v>
          </cell>
          <cell r="I10">
            <v>0.66</v>
          </cell>
          <cell r="J10">
            <v>0</v>
          </cell>
          <cell r="K10">
            <v>0</v>
          </cell>
        </row>
        <row r="11">
          <cell r="C11">
            <v>0.9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0.75</v>
          </cell>
          <cell r="I11">
            <v>0.75</v>
          </cell>
          <cell r="J11">
            <v>0.75</v>
          </cell>
          <cell r="K11">
            <v>0.75</v>
          </cell>
        </row>
        <row r="12">
          <cell r="C12">
            <v>0.9</v>
          </cell>
          <cell r="D12">
            <v>0.75</v>
          </cell>
          <cell r="E12">
            <v>0</v>
          </cell>
          <cell r="F12">
            <v>0.75</v>
          </cell>
          <cell r="G12">
            <v>0</v>
          </cell>
          <cell r="H12">
            <v>0</v>
          </cell>
          <cell r="I12">
            <v>0.75</v>
          </cell>
          <cell r="J12">
            <v>0.75</v>
          </cell>
          <cell r="K12">
            <v>0.75</v>
          </cell>
        </row>
        <row r="13">
          <cell r="C13">
            <v>0.9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0.75</v>
          </cell>
          <cell r="I13">
            <v>0.75</v>
          </cell>
          <cell r="J13">
            <v>0.75</v>
          </cell>
          <cell r="K13">
            <v>0.75</v>
          </cell>
        </row>
        <row r="14">
          <cell r="C14">
            <v>0.75</v>
          </cell>
          <cell r="D14">
            <v>0.6</v>
          </cell>
          <cell r="E14">
            <v>0</v>
          </cell>
          <cell r="F14">
            <v>0.6</v>
          </cell>
          <cell r="G14">
            <v>0</v>
          </cell>
          <cell r="H14">
            <v>0</v>
          </cell>
          <cell r="I14">
            <v>0</v>
          </cell>
          <cell r="J14">
            <v>0.6</v>
          </cell>
          <cell r="K14">
            <v>0.6</v>
          </cell>
        </row>
        <row r="15">
          <cell r="C15">
            <v>0.9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0.75</v>
          </cell>
          <cell r="K15">
            <v>0.75</v>
          </cell>
        </row>
      </sheetData>
      <sheetData sheetId="11"/>
      <sheetData sheetId="12"/>
      <sheetData sheetId="13">
        <row r="6">
          <cell r="B6" t="str">
            <v>Manual switch (On/Off)</v>
          </cell>
          <cell r="C6" t="str">
            <v>Manual switch (On/Off)</v>
          </cell>
          <cell r="D6" t="str">
            <v>Any</v>
          </cell>
          <cell r="E6">
            <v>0</v>
          </cell>
        </row>
        <row r="7">
          <cell r="B7" t="str">
            <v>Bi-level switch/personal tuning - Classroom</v>
          </cell>
          <cell r="C7" t="str">
            <v>Bi-level switch/personal tuning</v>
          </cell>
          <cell r="D7" t="str">
            <v>Classroom</v>
          </cell>
          <cell r="E7">
            <v>0.1</v>
          </cell>
        </row>
        <row r="8">
          <cell r="B8" t="str">
            <v>Bi-level switch/personal tuning - Retail</v>
          </cell>
          <cell r="C8" t="str">
            <v>Bi-level switch/personal tuning</v>
          </cell>
          <cell r="D8" t="str">
            <v>Retail</v>
          </cell>
          <cell r="E8">
            <v>0.15</v>
          </cell>
        </row>
        <row r="9">
          <cell r="B9" t="str">
            <v>Bi-level switch/personal tuning - Private Office</v>
          </cell>
          <cell r="C9" t="str">
            <v>Bi-level switch/personal tuning</v>
          </cell>
          <cell r="D9" t="str">
            <v>Private Office</v>
          </cell>
          <cell r="E9">
            <v>0.2</v>
          </cell>
        </row>
        <row r="10">
          <cell r="B10" t="str">
            <v>Bi-level switch/personal tuning</v>
          </cell>
          <cell r="C10" t="str">
            <v>Bi-level switch/personal tuning</v>
          </cell>
          <cell r="D10" t="str">
            <v>Any</v>
          </cell>
          <cell r="E10">
            <v>0.15</v>
          </cell>
        </row>
        <row r="11">
          <cell r="B11" t="str">
            <v>Daylight control (DC) – ON/OFF</v>
          </cell>
          <cell r="C11" t="str">
            <v>Daylight control (DC) – ON/OFF</v>
          </cell>
          <cell r="D11" t="str">
            <v>Any</v>
          </cell>
          <cell r="E11">
            <v>0.1</v>
          </cell>
        </row>
        <row r="12">
          <cell r="B12" t="str">
            <v>DC – multi-step or continuous</v>
          </cell>
          <cell r="C12" t="str">
            <v>DC – multi-step or continuous</v>
          </cell>
          <cell r="D12" t="str">
            <v>Any</v>
          </cell>
          <cell r="E12">
            <v>0.2</v>
          </cell>
        </row>
        <row r="13">
          <cell r="B13" t="str">
            <v>Occupancy sensor (OS)</v>
          </cell>
          <cell r="C13" t="str">
            <v>Occupancy sensor (OS)</v>
          </cell>
          <cell r="D13" t="str">
            <v>Any</v>
          </cell>
          <cell r="E13">
            <v>0.25</v>
          </cell>
        </row>
        <row r="14">
          <cell r="B14" t="str">
            <v>OS w/DC (non-Luminaire Level)</v>
          </cell>
          <cell r="C14" t="str">
            <v>OS w/DC (non-luminaire level)</v>
          </cell>
          <cell r="D14" t="str">
            <v>Any</v>
          </cell>
          <cell r="E14">
            <v>0.3</v>
          </cell>
        </row>
        <row r="15">
          <cell r="B15" t="str">
            <v>Luminaire Level Lighting Control - Open Office</v>
          </cell>
          <cell r="C15" t="str">
            <v>Luminaire Level Lighting Control</v>
          </cell>
          <cell r="D15" t="str">
            <v>Open Office</v>
          </cell>
          <cell r="E15">
            <v>0.4</v>
          </cell>
        </row>
        <row r="16">
          <cell r="B16" t="str">
            <v>Luminaire Level Lighting Control - Warehouse Aisle</v>
          </cell>
          <cell r="C16" t="str">
            <v>Luminaire Level Lighting Control</v>
          </cell>
          <cell r="D16" t="str">
            <v>Warehouse Aisle</v>
          </cell>
          <cell r="E16">
            <v>0.5</v>
          </cell>
        </row>
        <row r="17">
          <cell r="B17" t="str">
            <v>Luminaire Level Lighting Control</v>
          </cell>
          <cell r="C17" t="str">
            <v>Luminaire Level Lighting Control</v>
          </cell>
          <cell r="D17" t="str">
            <v>Any</v>
          </cell>
          <cell r="E17">
            <v>0.35</v>
          </cell>
        </row>
      </sheetData>
      <sheetData sheetId="14">
        <row r="6">
          <cell r="E6" t="str">
            <v>Electric Resistance Heating</v>
          </cell>
          <cell r="F6" t="str">
            <v>Heat Pump Heating</v>
          </cell>
          <cell r="G6" t="str">
            <v>Cooling</v>
          </cell>
          <cell r="H6" t="str">
            <v>Refrigerated</v>
          </cell>
          <cell r="I6" t="str">
            <v>Gas Heating</v>
          </cell>
        </row>
        <row r="7">
          <cell r="B7" t="str">
            <v>Assembly</v>
          </cell>
          <cell r="E7">
            <v>-0.17999999999999994</v>
          </cell>
          <cell r="F7">
            <v>-0.08999999999999997</v>
          </cell>
          <cell r="G7">
            <v>0.1100000000000001</v>
          </cell>
          <cell r="H7">
            <v>0.30000000000000004</v>
          </cell>
          <cell r="I7">
            <v>-0.0081888</v>
          </cell>
        </row>
        <row r="8">
          <cell r="B8" t="str">
            <v>Automotive Repair</v>
          </cell>
          <cell r="E8">
            <v>-0.39</v>
          </cell>
          <cell r="F8">
            <v>-0.19500000000000006</v>
          </cell>
          <cell r="G8">
            <v>0</v>
          </cell>
          <cell r="H8">
            <v>0.30000000000000004</v>
          </cell>
          <cell r="I8">
            <v>-0.0177424</v>
          </cell>
        </row>
        <row r="9">
          <cell r="B9" t="str">
            <v>College or University</v>
          </cell>
          <cell r="E9">
            <v>-0.47</v>
          </cell>
          <cell r="F9">
            <v>-0.235</v>
          </cell>
          <cell r="G9">
            <v>0.18999999999999995</v>
          </cell>
          <cell r="H9">
            <v>0.30000000000000004</v>
          </cell>
          <cell r="I9">
            <v>-0.021381866666666666</v>
          </cell>
        </row>
        <row r="10">
          <cell r="B10" t="str">
            <v>Exterior 24 Hour Operation</v>
          </cell>
          <cell r="E10">
            <v>0</v>
          </cell>
          <cell r="F10">
            <v>0</v>
          </cell>
          <cell r="G10">
            <v>0</v>
          </cell>
          <cell r="H10">
            <v>0.30000000000000004</v>
          </cell>
          <cell r="I10">
            <v>0</v>
          </cell>
        </row>
        <row r="11">
          <cell r="B11" t="str">
            <v>Hospital</v>
          </cell>
          <cell r="E11">
            <v>-0.6439508062255643</v>
          </cell>
          <cell r="F11">
            <v>-0.30664324105979257</v>
          </cell>
          <cell r="G11">
            <v>0.01653538447113556</v>
          </cell>
          <cell r="H11">
            <v>0.30000000000000004</v>
          </cell>
          <cell r="I11">
            <v>-0.033027554217994394</v>
          </cell>
        </row>
        <row r="12">
          <cell r="B12" t="str">
            <v>Industrial Plant with One Shift</v>
          </cell>
          <cell r="E12">
            <v>-0.39</v>
          </cell>
          <cell r="F12">
            <v>-0.19500000000000006</v>
          </cell>
          <cell r="G12">
            <v>0.07999999999999996</v>
          </cell>
          <cell r="H12">
            <v>0.30000000000000004</v>
          </cell>
          <cell r="I12">
            <v>-0.0177424</v>
          </cell>
        </row>
        <row r="13">
          <cell r="B13" t="str">
            <v>Industrial Plant with Three Shifts</v>
          </cell>
          <cell r="E13">
            <v>-0.39</v>
          </cell>
          <cell r="F13">
            <v>-0.19500000000000006</v>
          </cell>
          <cell r="G13">
            <v>0.07999999999999996</v>
          </cell>
          <cell r="H13">
            <v>0.30000000000000004</v>
          </cell>
          <cell r="I13">
            <v>-0.0177424</v>
          </cell>
        </row>
        <row r="14">
          <cell r="B14" t="str">
            <v>Industrial Plant with Two Shifts</v>
          </cell>
          <cell r="E14">
            <v>-0.39</v>
          </cell>
          <cell r="F14">
            <v>-0.19500000000000006</v>
          </cell>
          <cell r="G14">
            <v>0.07999999999999996</v>
          </cell>
          <cell r="H14">
            <v>0.30000000000000004</v>
          </cell>
          <cell r="I14">
            <v>-0.0177424</v>
          </cell>
        </row>
        <row r="15">
          <cell r="B15" t="str">
            <v>Library</v>
          </cell>
          <cell r="E15">
            <v>-0.47</v>
          </cell>
          <cell r="F15">
            <v>-0.235</v>
          </cell>
          <cell r="G15">
            <v>0.18999999999999995</v>
          </cell>
          <cell r="H15">
            <v>0.30000000000000004</v>
          </cell>
          <cell r="I15">
            <v>-0.021381866666666666</v>
          </cell>
        </row>
        <row r="16">
          <cell r="B16" t="str">
            <v>Lodging</v>
          </cell>
          <cell r="E16">
            <v>-0.4</v>
          </cell>
          <cell r="F16">
            <v>-0.19999999999999996</v>
          </cell>
          <cell r="G16">
            <v>0.1000000000000002</v>
          </cell>
          <cell r="H16">
            <v>0.30000000000000004</v>
          </cell>
          <cell r="I16">
            <v>-0.018197333333333333</v>
          </cell>
        </row>
        <row r="17">
          <cell r="B17" t="str">
            <v>Manufacturing</v>
          </cell>
          <cell r="E17">
            <v>-0.39</v>
          </cell>
          <cell r="F17">
            <v>-0.19500000000000006</v>
          </cell>
          <cell r="G17">
            <v>0.07999999999999996</v>
          </cell>
          <cell r="H17">
            <v>0.30000000000000004</v>
          </cell>
          <cell r="I17">
            <v>-0.0177424</v>
          </cell>
        </row>
        <row r="18">
          <cell r="B18" t="str">
            <v>Office &lt;20,000 sf</v>
          </cell>
          <cell r="E18">
            <v>-0.3103201860895064</v>
          </cell>
          <cell r="F18">
            <v>-0.1477715171854791</v>
          </cell>
          <cell r="G18">
            <v>0.04626900526063815</v>
          </cell>
          <cell r="H18">
            <v>0.30000000000000004</v>
          </cell>
          <cell r="I18">
            <v>-0.01433746092778501</v>
          </cell>
        </row>
        <row r="19">
          <cell r="B19" t="str">
            <v>Office &gt;100,000 sf</v>
          </cell>
          <cell r="E19">
            <v>-0.3063470207604915</v>
          </cell>
          <cell r="F19">
            <v>-0.14587953369547235</v>
          </cell>
          <cell r="G19">
            <v>0.051404670921051165</v>
          </cell>
          <cell r="H19">
            <v>0.30000000000000004</v>
          </cell>
          <cell r="I19">
            <v>-0.015556589024992637</v>
          </cell>
        </row>
        <row r="20">
          <cell r="B20" t="str">
            <v>Office 20,000 to 100,000 sf</v>
          </cell>
          <cell r="E20">
            <v>-0.3414383049293306</v>
          </cell>
          <cell r="F20">
            <v>-0.1625896690139671</v>
          </cell>
          <cell r="G20">
            <v>0.02862377942139449</v>
          </cell>
          <cell r="H20">
            <v>0.30000000000000004</v>
          </cell>
          <cell r="I20">
            <v>-0.01652919837907218</v>
          </cell>
        </row>
        <row r="21">
          <cell r="B21" t="str">
            <v>Other Health, Nursing, Medical Clinic</v>
          </cell>
          <cell r="E21">
            <v>-0.19204272808749867</v>
          </cell>
          <cell r="F21">
            <v>-0.09144891813690403</v>
          </cell>
          <cell r="G21">
            <v>0.19507334660482634</v>
          </cell>
          <cell r="H21">
            <v>0.30000000000000004</v>
          </cell>
          <cell r="I21">
            <v>-0.009020485203853098</v>
          </cell>
        </row>
        <row r="22">
          <cell r="B22" t="str">
            <v>Parking Garage</v>
          </cell>
          <cell r="E22">
            <v>0</v>
          </cell>
          <cell r="F22">
            <v>0</v>
          </cell>
          <cell r="G22">
            <v>0</v>
          </cell>
          <cell r="H22">
            <v>0.30000000000000004</v>
          </cell>
          <cell r="I22">
            <v>0</v>
          </cell>
        </row>
        <row r="23">
          <cell r="B23" t="str">
            <v>Restaurant</v>
          </cell>
          <cell r="E23">
            <v>-0.25926312733598733</v>
          </cell>
          <cell r="F23">
            <v>-0.12345863206475571</v>
          </cell>
          <cell r="G23">
            <v>0.05807704482632703</v>
          </cell>
          <cell r="H23">
            <v>0.30000000000000004</v>
          </cell>
          <cell r="I23">
            <v>-0.011640621053000576</v>
          </cell>
        </row>
        <row r="24">
          <cell r="B24" t="str">
            <v>Retail 5,000 to 50,000 sf</v>
          </cell>
          <cell r="E24">
            <v>-0.3760589094790229</v>
          </cell>
          <cell r="F24">
            <v>-0.17907567118048706</v>
          </cell>
          <cell r="G24">
            <v>0.13996215838632775</v>
          </cell>
          <cell r="H24">
            <v>0.30000000000000004</v>
          </cell>
          <cell r="I24">
            <v>-0.016979429371699425</v>
          </cell>
        </row>
        <row r="25">
          <cell r="B25" t="str">
            <v>Retail Anchor Store &gt;50,000 sf Multistory</v>
          </cell>
          <cell r="E25">
            <v>-0.3760589094790229</v>
          </cell>
          <cell r="F25">
            <v>-0.17907567118048706</v>
          </cell>
          <cell r="G25">
            <v>0.13996215838632775</v>
          </cell>
          <cell r="H25">
            <v>0.30000000000000004</v>
          </cell>
          <cell r="I25">
            <v>-0.016979429371699425</v>
          </cell>
        </row>
        <row r="26">
          <cell r="B26" t="str">
            <v>Retail Big Box &gt;50,000 sf One-Story</v>
          </cell>
          <cell r="E26">
            <v>-0.3760589094790229</v>
          </cell>
          <cell r="F26">
            <v>-0.17907567118048706</v>
          </cell>
          <cell r="G26">
            <v>0.13996215838632775</v>
          </cell>
          <cell r="H26">
            <v>0.30000000000000004</v>
          </cell>
          <cell r="I26">
            <v>-0.016979429371699425</v>
          </cell>
        </row>
        <row r="27">
          <cell r="B27" t="str">
            <v>Retail Boutique &lt;5,000 sf</v>
          </cell>
          <cell r="E27">
            <v>-0.4566990511667023</v>
          </cell>
          <cell r="F27">
            <v>-0.2174757386508105</v>
          </cell>
          <cell r="G27">
            <v>0.08279464620948151</v>
          </cell>
          <cell r="H27">
            <v>0.30000000000000004</v>
          </cell>
          <cell r="I27">
            <v>-0.02077308681681774</v>
          </cell>
        </row>
        <row r="28">
          <cell r="B28" t="str">
            <v>Retail Mini Mart</v>
          </cell>
          <cell r="E28">
            <v>-0.5521566224888612</v>
          </cell>
          <cell r="F28">
            <v>-0.26293172499469575</v>
          </cell>
          <cell r="G28">
            <v>0.04946830525262991</v>
          </cell>
          <cell r="H28">
            <v>0.30000000000000004</v>
          </cell>
          <cell r="I28">
            <v>-0.024865856069418713</v>
          </cell>
        </row>
        <row r="29">
          <cell r="B29" t="str">
            <v>Retail Supermarket</v>
          </cell>
          <cell r="E29">
            <v>-0.5521566224888612</v>
          </cell>
          <cell r="F29">
            <v>-0.26293172499469575</v>
          </cell>
          <cell r="G29">
            <v>0.04946830525262991</v>
          </cell>
          <cell r="H29">
            <v>0.30000000000000004</v>
          </cell>
          <cell r="I29">
            <v>-0.024865856069418713</v>
          </cell>
        </row>
        <row r="30">
          <cell r="B30" t="str">
            <v>School K-12</v>
          </cell>
          <cell r="E30">
            <v>-0.41303991625647485</v>
          </cell>
          <cell r="F30">
            <v>-0.19930250926648885</v>
          </cell>
          <cell r="G30">
            <v>0.041581286455466104</v>
          </cell>
          <cell r="H30">
            <v>0.30000000000000004</v>
          </cell>
          <cell r="I30">
            <v>-0.020043281366584637</v>
          </cell>
        </row>
        <row r="31">
          <cell r="B31" t="str">
            <v>Street &amp; Area Lighting (Photo Sensor Controlled)</v>
          </cell>
          <cell r="E31">
            <v>0</v>
          </cell>
          <cell r="F31">
            <v>0</v>
          </cell>
          <cell r="G31">
            <v>0</v>
          </cell>
          <cell r="H31">
            <v>0.30000000000000004</v>
          </cell>
          <cell r="I31">
            <v>0</v>
          </cell>
        </row>
        <row r="32">
          <cell r="B32" t="str">
            <v>Warehouse</v>
          </cell>
          <cell r="E32">
            <v>-0.181833587977828</v>
          </cell>
          <cell r="F32">
            <v>-0.08658742284658494</v>
          </cell>
          <cell r="G32">
            <v>-0.0027919602405361843</v>
          </cell>
          <cell r="H32">
            <v>0.30000000000000004</v>
          </cell>
          <cell r="I32">
            <v>-0.008380958981605182</v>
          </cell>
        </row>
        <row r="33">
          <cell r="B33" t="str">
            <v>Other</v>
          </cell>
          <cell r="E33">
            <v>-0.17999999999999994</v>
          </cell>
          <cell r="F33">
            <v>-0.08999999999999997</v>
          </cell>
          <cell r="G33">
            <v>0.1100000000000001</v>
          </cell>
          <cell r="H33">
            <v>0.30000000000000004</v>
          </cell>
          <cell r="I33">
            <v>-0.0081888</v>
          </cell>
        </row>
      </sheetData>
      <sheetData sheetId="15"/>
      <sheetData sheetId="16">
        <row r="6">
          <cell r="B6" t="str">
            <v>None</v>
          </cell>
          <cell r="C6">
            <v>1</v>
          </cell>
          <cell r="F6" t="str">
            <v>Electric Resistance Heating</v>
          </cell>
          <cell r="G6" t="str">
            <v>Cooling</v>
          </cell>
          <cell r="P6" t="str">
            <v>CFL</v>
          </cell>
          <cell r="Q6">
            <v>1</v>
          </cell>
          <cell r="S6" t="str">
            <v>CFL-Cold Cathode</v>
          </cell>
          <cell r="T6">
            <v>1</v>
          </cell>
          <cell r="V6" t="str">
            <v>CFL-Cold Cathode-Dimmable or Flashable</v>
          </cell>
          <cell r="W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</row>
        <row r="7">
          <cell r="B7" t="str">
            <v>Low Light Output (LLO)</v>
          </cell>
          <cell r="C7">
            <v>0.75</v>
          </cell>
          <cell r="F7" t="str">
            <v>Electric Resistance Heating</v>
          </cell>
          <cell r="G7" t="str">
            <v>No Cooling</v>
          </cell>
          <cell r="P7" t="str">
            <v>Exit Signs</v>
          </cell>
          <cell r="Q7">
            <v>2</v>
          </cell>
          <cell r="S7" t="str">
            <v>CFL-Hard-Wired or GU-24</v>
          </cell>
          <cell r="T7">
            <v>2</v>
          </cell>
          <cell r="V7" t="str">
            <v>CFL-Hard-Wired or GU-24-1 to 24 W</v>
          </cell>
          <cell r="W7">
            <v>2</v>
          </cell>
          <cell r="Y7">
            <v>2</v>
          </cell>
          <cell r="Z7">
            <v>2</v>
          </cell>
          <cell r="AA7">
            <v>7</v>
          </cell>
          <cell r="AB7">
            <v>1</v>
          </cell>
        </row>
        <row r="8">
          <cell r="B8" t="str">
            <v>Normal Light Output (NLO)</v>
          </cell>
          <cell r="C8">
            <v>0.86</v>
          </cell>
          <cell r="F8" t="str">
            <v>Heat Pump Heating</v>
          </cell>
          <cell r="G8" t="str">
            <v>Cooling</v>
          </cell>
          <cell r="P8" t="str">
            <v>HID</v>
          </cell>
          <cell r="Q8">
            <v>3</v>
          </cell>
          <cell r="S8" t="str">
            <v>CFL-Screw-In</v>
          </cell>
          <cell r="T8">
            <v>3</v>
          </cell>
          <cell r="V8" t="str">
            <v>CFL-Hard-Wired or GU-24-25 to 45 W</v>
          </cell>
          <cell r="W8">
            <v>3</v>
          </cell>
          <cell r="Y8">
            <v>3</v>
          </cell>
          <cell r="Z8">
            <v>3</v>
          </cell>
          <cell r="AA8">
            <v>7</v>
          </cell>
          <cell r="AB8">
            <v>1</v>
          </cell>
        </row>
        <row r="9">
          <cell r="B9" t="str">
            <v>High Light Output (HLO)</v>
          </cell>
          <cell r="C9">
            <v>1.14</v>
          </cell>
          <cell r="F9" t="str">
            <v>Heat Pump Heating</v>
          </cell>
          <cell r="G9" t="str">
            <v>No Cooling</v>
          </cell>
          <cell r="P9" t="str">
            <v>Incandescent</v>
          </cell>
          <cell r="Q9">
            <v>4</v>
          </cell>
          <cell r="S9" t="str">
            <v>Exit Signs-CFL</v>
          </cell>
          <cell r="T9">
            <v>4</v>
          </cell>
          <cell r="V9" t="str">
            <v>CFL-Hard-Wired or GU-24-&gt;45 W</v>
          </cell>
          <cell r="W9">
            <v>4</v>
          </cell>
          <cell r="Y9">
            <v>4</v>
          </cell>
          <cell r="Z9">
            <v>4</v>
          </cell>
          <cell r="AA9">
            <v>7</v>
          </cell>
          <cell r="AB9">
            <v>1</v>
          </cell>
        </row>
        <row r="10">
          <cell r="F10" t="str">
            <v>Gas Heating</v>
          </cell>
          <cell r="G10" t="str">
            <v>Cooling</v>
          </cell>
          <cell r="P10" t="str">
            <v>Induction</v>
          </cell>
          <cell r="Q10">
            <v>5</v>
          </cell>
          <cell r="S10" t="str">
            <v>Exit Signs-Incandescent</v>
          </cell>
          <cell r="T10">
            <v>5</v>
          </cell>
          <cell r="V10" t="str">
            <v>CFL-Screw-In-1 to 24 W</v>
          </cell>
          <cell r="W10">
            <v>5</v>
          </cell>
          <cell r="Y10">
            <v>5</v>
          </cell>
          <cell r="Z10">
            <v>2</v>
          </cell>
          <cell r="AA10">
            <v>1</v>
          </cell>
          <cell r="AB10">
            <v>1</v>
          </cell>
        </row>
        <row r="11">
          <cell r="F11" t="str">
            <v>Gas Heating</v>
          </cell>
          <cell r="G11" t="str">
            <v>No Cooling</v>
          </cell>
          <cell r="P11" t="str">
            <v>LED</v>
          </cell>
          <cell r="Q11">
            <v>6</v>
          </cell>
          <cell r="S11" t="str">
            <v>Exit Signs-LED</v>
          </cell>
          <cell r="T11">
            <v>6</v>
          </cell>
          <cell r="V11" t="str">
            <v>CFL-Screw-In-25 to 45 W</v>
          </cell>
          <cell r="W11">
            <v>6</v>
          </cell>
          <cell r="Y11">
            <v>6</v>
          </cell>
          <cell r="Z11">
            <v>3</v>
          </cell>
          <cell r="AA11">
            <v>1</v>
          </cell>
          <cell r="AB11">
            <v>1</v>
          </cell>
        </row>
        <row r="12">
          <cell r="F12" t="str">
            <v>No Heating</v>
          </cell>
          <cell r="G12" t="str">
            <v>Cooling</v>
          </cell>
          <cell r="P12" t="str">
            <v>T10</v>
          </cell>
          <cell r="Q12">
            <v>7</v>
          </cell>
          <cell r="S12" t="str">
            <v>Exit Signs-Lin. Fluorescent</v>
          </cell>
          <cell r="T12">
            <v>7</v>
          </cell>
          <cell r="V12" t="str">
            <v>CFL-Screw-In-&gt;45 W</v>
          </cell>
          <cell r="W12">
            <v>7</v>
          </cell>
          <cell r="Y12">
            <v>7</v>
          </cell>
          <cell r="Z12">
            <v>4</v>
          </cell>
          <cell r="AA12">
            <v>1</v>
          </cell>
          <cell r="AB12">
            <v>1</v>
          </cell>
        </row>
        <row r="13">
          <cell r="F13" t="str">
            <v>No Heating</v>
          </cell>
          <cell r="G13" t="str">
            <v>Refrigerated</v>
          </cell>
          <cell r="P13" t="str">
            <v>T12</v>
          </cell>
          <cell r="Q13">
            <v>8</v>
          </cell>
          <cell r="S13" t="str">
            <v>HID-HPS</v>
          </cell>
          <cell r="T13">
            <v>8</v>
          </cell>
          <cell r="V13" t="str">
            <v>Exit Signs-CFL-Screw-in or Plug-in</v>
          </cell>
          <cell r="W13">
            <v>8</v>
          </cell>
          <cell r="Y13">
            <v>8</v>
          </cell>
          <cell r="Z13">
            <v>5</v>
          </cell>
          <cell r="AA13">
            <v>2</v>
          </cell>
          <cell r="AB13">
            <v>1.3</v>
          </cell>
        </row>
        <row r="14">
          <cell r="F14" t="str">
            <v>No Heating</v>
          </cell>
          <cell r="G14" t="str">
            <v>No Cooling</v>
          </cell>
          <cell r="P14" t="str">
            <v>T8</v>
          </cell>
          <cell r="Q14">
            <v>9</v>
          </cell>
          <cell r="S14" t="str">
            <v>HID-MH</v>
          </cell>
          <cell r="T14">
            <v>9</v>
          </cell>
          <cell r="V14" t="str">
            <v>Exit Signs-Incandescent-Screw-in or Plug-in</v>
          </cell>
          <cell r="W14">
            <v>9</v>
          </cell>
          <cell r="Y14">
            <v>9</v>
          </cell>
          <cell r="Z14">
            <v>6</v>
          </cell>
          <cell r="AA14">
            <v>2</v>
          </cell>
          <cell r="AB14">
            <v>1</v>
          </cell>
        </row>
        <row r="15">
          <cell r="P15" t="str">
            <v>T8 HP</v>
          </cell>
          <cell r="Q15">
            <v>10</v>
          </cell>
          <cell r="S15" t="str">
            <v>HID-MV</v>
          </cell>
          <cell r="T15">
            <v>10</v>
          </cell>
          <cell r="V15" t="str">
            <v>Exit Signs-LED-New Fixture or Retrofit kit</v>
          </cell>
          <cell r="W15">
            <v>10</v>
          </cell>
          <cell r="Y15">
            <v>10</v>
          </cell>
          <cell r="Z15">
            <v>7</v>
          </cell>
          <cell r="AA15">
            <v>1</v>
          </cell>
          <cell r="AB15">
            <v>1</v>
          </cell>
        </row>
        <row r="16">
          <cell r="P16" t="str">
            <v>T5</v>
          </cell>
          <cell r="Q16">
            <v>11</v>
          </cell>
          <cell r="S16" t="str">
            <v>Incandescent-General Purpose</v>
          </cell>
          <cell r="T16">
            <v>11</v>
          </cell>
          <cell r="V16" t="str">
            <v>Exit Signs-Lin. Fluorescent-F4T5</v>
          </cell>
          <cell r="W16">
            <v>11</v>
          </cell>
          <cell r="Y16">
            <v>11</v>
          </cell>
          <cell r="Z16">
            <v>8</v>
          </cell>
          <cell r="AA16">
            <v>2</v>
          </cell>
          <cell r="AB16">
            <v>1.3</v>
          </cell>
        </row>
        <row r="17">
          <cell r="S17" t="str">
            <v>Incandescent-Halogen</v>
          </cell>
          <cell r="T17">
            <v>12</v>
          </cell>
          <cell r="V17" t="str">
            <v>Exit Signs-Lin. Fluorescent-F6T5</v>
          </cell>
          <cell r="W17">
            <v>12</v>
          </cell>
          <cell r="Y17">
            <v>12</v>
          </cell>
          <cell r="Z17">
            <v>9</v>
          </cell>
          <cell r="AA17">
            <v>2</v>
          </cell>
          <cell r="AB17">
            <v>1.3</v>
          </cell>
        </row>
        <row r="18">
          <cell r="S18" t="str">
            <v>Incandescent-Reflector</v>
          </cell>
          <cell r="T18">
            <v>13</v>
          </cell>
          <cell r="V18" t="str">
            <v>Exit Signs-Lin. Fluorescent-F8T5</v>
          </cell>
          <cell r="W18">
            <v>13</v>
          </cell>
          <cell r="Y18">
            <v>13</v>
          </cell>
          <cell r="Z18">
            <v>10</v>
          </cell>
          <cell r="AA18">
            <v>2</v>
          </cell>
          <cell r="AB18">
            <v>1.3</v>
          </cell>
        </row>
        <row r="19">
          <cell r="S19" t="str">
            <v>Induction-any type</v>
          </cell>
          <cell r="T19">
            <v>14</v>
          </cell>
          <cell r="V19" t="str">
            <v>HID-HPS-Magnetic Ballast</v>
          </cell>
          <cell r="W19">
            <v>14</v>
          </cell>
          <cell r="Y19">
            <v>14</v>
          </cell>
          <cell r="Z19">
            <v>11</v>
          </cell>
          <cell r="AA19">
            <v>1</v>
          </cell>
          <cell r="AB19">
            <v>1.15</v>
          </cell>
        </row>
        <row r="20">
          <cell r="S20" t="str">
            <v>LED-Troffer</v>
          </cell>
          <cell r="T20">
            <v>15</v>
          </cell>
          <cell r="V20" t="str">
            <v>HID-MH-Electronic Ballast</v>
          </cell>
          <cell r="W20">
            <v>15</v>
          </cell>
          <cell r="Y20">
            <v>15</v>
          </cell>
          <cell r="Z20">
            <v>12</v>
          </cell>
          <cell r="AA20">
            <v>1</v>
          </cell>
          <cell r="AB20">
            <v>1.06</v>
          </cell>
        </row>
        <row r="21">
          <cell r="S21" t="str">
            <v>LED-Tube</v>
          </cell>
          <cell r="T21">
            <v>16</v>
          </cell>
          <cell r="V21" t="str">
            <v>HID-MH-Magnetic Ballast</v>
          </cell>
          <cell r="W21">
            <v>16</v>
          </cell>
          <cell r="Y21">
            <v>16</v>
          </cell>
          <cell r="Z21">
            <v>13</v>
          </cell>
          <cell r="AA21">
            <v>1</v>
          </cell>
          <cell r="AB21">
            <v>1.15</v>
          </cell>
        </row>
        <row r="22">
          <cell r="S22" t="str">
            <v>LED-Exterior</v>
          </cell>
          <cell r="T22">
            <v>17</v>
          </cell>
          <cell r="V22" t="str">
            <v>HID-MH-Pulse-Start</v>
          </cell>
          <cell r="W22">
            <v>17</v>
          </cell>
          <cell r="Y22">
            <v>17</v>
          </cell>
          <cell r="Z22">
            <v>14</v>
          </cell>
          <cell r="AA22">
            <v>1</v>
          </cell>
          <cell r="AB22">
            <v>1.12</v>
          </cell>
        </row>
        <row r="23">
          <cell r="S23" t="str">
            <v>LED-High Bay</v>
          </cell>
          <cell r="T23">
            <v>18</v>
          </cell>
          <cell r="V23" t="str">
            <v>HID-MV-Magnetic Ballast</v>
          </cell>
          <cell r="W23">
            <v>18</v>
          </cell>
          <cell r="Y23">
            <v>18</v>
          </cell>
          <cell r="Z23">
            <v>15</v>
          </cell>
          <cell r="AA23">
            <v>1</v>
          </cell>
          <cell r="AB23">
            <v>1.17</v>
          </cell>
        </row>
        <row r="24">
          <cell r="S24" t="str">
            <v>LED-Loading Dock</v>
          </cell>
          <cell r="T24">
            <v>19</v>
          </cell>
          <cell r="V24" t="str">
            <v>Incandescent-General Purpose-A-lamp</v>
          </cell>
          <cell r="W24">
            <v>19</v>
          </cell>
          <cell r="Y24">
            <v>19</v>
          </cell>
          <cell r="Z24">
            <v>16</v>
          </cell>
          <cell r="AA24">
            <v>1</v>
          </cell>
          <cell r="AB24">
            <v>1</v>
          </cell>
        </row>
        <row r="25">
          <cell r="S25" t="str">
            <v>LED-Parking Garage</v>
          </cell>
          <cell r="T25">
            <v>20</v>
          </cell>
          <cell r="V25" t="str">
            <v>Incandescent-General Purpose-High Wattage</v>
          </cell>
          <cell r="W25">
            <v>20</v>
          </cell>
          <cell r="Y25">
            <v>20</v>
          </cell>
          <cell r="Z25">
            <v>17</v>
          </cell>
          <cell r="AA25">
            <v>1</v>
          </cell>
          <cell r="AB25">
            <v>1</v>
          </cell>
        </row>
        <row r="26">
          <cell r="S26" t="str">
            <v>LED-Refrigerated Case</v>
          </cell>
          <cell r="T26">
            <v>21</v>
          </cell>
          <cell r="V26" t="str">
            <v>Incandescent-Halogen-Double-Ended</v>
          </cell>
          <cell r="W26">
            <v>21</v>
          </cell>
          <cell r="Y26">
            <v>21</v>
          </cell>
          <cell r="Z26">
            <v>18</v>
          </cell>
          <cell r="AA26">
            <v>1</v>
          </cell>
          <cell r="AB26">
            <v>1</v>
          </cell>
        </row>
        <row r="27">
          <cell r="S27" t="str">
            <v>LED-Linear Strip</v>
          </cell>
          <cell r="T27">
            <v>22</v>
          </cell>
          <cell r="V27" t="str">
            <v>Incandescent-Halogen-General Service</v>
          </cell>
          <cell r="W27">
            <v>22</v>
          </cell>
          <cell r="Y27">
            <v>22</v>
          </cell>
          <cell r="Z27">
            <v>19</v>
          </cell>
          <cell r="AA27">
            <v>1</v>
          </cell>
          <cell r="AB27">
            <v>1</v>
          </cell>
        </row>
        <row r="28">
          <cell r="S28" t="str">
            <v>LED-Small Lamp / Fixture</v>
          </cell>
          <cell r="T28">
            <v>23</v>
          </cell>
          <cell r="V28" t="str">
            <v>Incandescent-Halogen-MR16</v>
          </cell>
          <cell r="W28">
            <v>23</v>
          </cell>
          <cell r="Y28">
            <v>23</v>
          </cell>
          <cell r="Z28">
            <v>20</v>
          </cell>
          <cell r="AA28">
            <v>1</v>
          </cell>
          <cell r="AB28">
            <v>1</v>
          </cell>
        </row>
        <row r="29">
          <cell r="S29" t="str">
            <v>T10-6 ft</v>
          </cell>
          <cell r="T29">
            <v>24</v>
          </cell>
          <cell r="V29" t="str">
            <v>Incandescent-Halogen-PAR Reflector</v>
          </cell>
          <cell r="W29">
            <v>24</v>
          </cell>
          <cell r="Y29">
            <v>24</v>
          </cell>
          <cell r="Z29">
            <v>21</v>
          </cell>
          <cell r="AA29">
            <v>1</v>
          </cell>
          <cell r="AB29">
            <v>1</v>
          </cell>
        </row>
        <row r="30">
          <cell r="S30" t="str">
            <v>T12-2 ft</v>
          </cell>
          <cell r="T30">
            <v>25</v>
          </cell>
          <cell r="V30" t="str">
            <v>Incandescent-Reflector-Reflector</v>
          </cell>
          <cell r="W30">
            <v>25</v>
          </cell>
          <cell r="Y30">
            <v>25</v>
          </cell>
          <cell r="Z30">
            <v>22</v>
          </cell>
          <cell r="AA30">
            <v>1</v>
          </cell>
          <cell r="AB30">
            <v>1</v>
          </cell>
        </row>
        <row r="31">
          <cell r="S31" t="str">
            <v>T12-3 ft</v>
          </cell>
          <cell r="T31">
            <v>26</v>
          </cell>
          <cell r="V31" t="str">
            <v>Induction-any type-any type</v>
          </cell>
          <cell r="W31">
            <v>26</v>
          </cell>
          <cell r="Y31">
            <v>26</v>
          </cell>
          <cell r="Z31">
            <v>23</v>
          </cell>
          <cell r="AA31">
            <v>3</v>
          </cell>
          <cell r="AB31">
            <v>1</v>
          </cell>
        </row>
        <row r="32">
          <cell r="S32" t="str">
            <v>T12-4 ft</v>
          </cell>
          <cell r="T32">
            <v>27</v>
          </cell>
          <cell r="V32" t="str">
            <v>LED-Troffer-New Fixture or Retrofit kit</v>
          </cell>
          <cell r="W32">
            <v>27</v>
          </cell>
          <cell r="Y32">
            <v>27</v>
          </cell>
          <cell r="Z32">
            <v>24</v>
          </cell>
          <cell r="AA32">
            <v>1</v>
          </cell>
          <cell r="AB32">
            <v>1</v>
          </cell>
        </row>
        <row r="33">
          <cell r="S33" t="str">
            <v>T12-5 ft</v>
          </cell>
          <cell r="T33">
            <v>28</v>
          </cell>
          <cell r="V33" t="str">
            <v>LED-Tube-Lamp Only</v>
          </cell>
          <cell r="W33">
            <v>28</v>
          </cell>
          <cell r="Y33">
            <v>28</v>
          </cell>
          <cell r="Z33">
            <v>25</v>
          </cell>
          <cell r="AA33">
            <v>6</v>
          </cell>
          <cell r="AB33">
            <v>1</v>
          </cell>
        </row>
        <row r="34">
          <cell r="S34" t="str">
            <v>T12-5 ft 4 in</v>
          </cell>
          <cell r="T34">
            <v>29</v>
          </cell>
          <cell r="V34" t="str">
            <v>LED-Exterior-New Fixture or Retrofit kit</v>
          </cell>
          <cell r="W34">
            <v>29</v>
          </cell>
          <cell r="Y34">
            <v>29</v>
          </cell>
          <cell r="Z34">
            <v>26</v>
          </cell>
          <cell r="AA34">
            <v>1</v>
          </cell>
          <cell r="AB34">
            <v>1</v>
          </cell>
        </row>
        <row r="35">
          <cell r="S35" t="str">
            <v>T12-6 ft</v>
          </cell>
          <cell r="T35">
            <v>30</v>
          </cell>
          <cell r="V35" t="str">
            <v>LED-High Bay-New fixture</v>
          </cell>
          <cell r="W35">
            <v>30</v>
          </cell>
          <cell r="Y35">
            <v>30</v>
          </cell>
          <cell r="Z35">
            <v>27</v>
          </cell>
          <cell r="AA35">
            <v>1</v>
          </cell>
          <cell r="AB35">
            <v>1</v>
          </cell>
        </row>
        <row r="36">
          <cell r="S36" t="str">
            <v>T12-7 ft</v>
          </cell>
          <cell r="T36">
            <v>31</v>
          </cell>
          <cell r="V36" t="str">
            <v>LED-Loading Dock-New fixture</v>
          </cell>
          <cell r="W36">
            <v>31</v>
          </cell>
          <cell r="Y36">
            <v>31</v>
          </cell>
          <cell r="Z36">
            <v>28</v>
          </cell>
          <cell r="AA36">
            <v>1</v>
          </cell>
          <cell r="AB36">
            <v>1</v>
          </cell>
        </row>
        <row r="37">
          <cell r="S37" t="str">
            <v>T12-8 ft</v>
          </cell>
          <cell r="T37">
            <v>32</v>
          </cell>
          <cell r="V37" t="str">
            <v>LED-Parking Garage-New Fixture or Retrofit kit</v>
          </cell>
          <cell r="W37">
            <v>32</v>
          </cell>
          <cell r="Y37">
            <v>32</v>
          </cell>
          <cell r="Z37">
            <v>29</v>
          </cell>
          <cell r="AA37">
            <v>1</v>
          </cell>
          <cell r="AB37">
            <v>1</v>
          </cell>
        </row>
        <row r="38">
          <cell r="S38" t="str">
            <v>T12-U-Lamp</v>
          </cell>
          <cell r="T38">
            <v>33</v>
          </cell>
          <cell r="V38" t="str">
            <v>LED-Refrigerated Case-[Enter quantity in feet]</v>
          </cell>
          <cell r="W38">
            <v>33</v>
          </cell>
          <cell r="Y38">
            <v>33</v>
          </cell>
          <cell r="Z38">
            <v>30</v>
          </cell>
          <cell r="AA38">
            <v>1</v>
          </cell>
          <cell r="AB38">
            <v>1</v>
          </cell>
        </row>
        <row r="39">
          <cell r="S39" t="str">
            <v>T8-4 ft</v>
          </cell>
          <cell r="T39">
            <v>34</v>
          </cell>
          <cell r="V39" t="str">
            <v>LED-Linear Strip-[Enter quantity in feet]</v>
          </cell>
          <cell r="W39">
            <v>34</v>
          </cell>
          <cell r="Y39">
            <v>34</v>
          </cell>
          <cell r="Z39">
            <v>30</v>
          </cell>
          <cell r="AA39">
            <v>1</v>
          </cell>
          <cell r="AB39">
            <v>1</v>
          </cell>
        </row>
        <row r="40">
          <cell r="S40" t="str">
            <v>T8-8 ft</v>
          </cell>
          <cell r="T40">
            <v>35</v>
          </cell>
          <cell r="V40" t="str">
            <v>LED-Small Lamp / Fixture-any type</v>
          </cell>
          <cell r="W40">
            <v>35</v>
          </cell>
          <cell r="Y40">
            <v>35</v>
          </cell>
          <cell r="Z40">
            <v>31</v>
          </cell>
          <cell r="AA40">
            <v>1</v>
          </cell>
          <cell r="AB40">
            <v>1</v>
          </cell>
        </row>
        <row r="41">
          <cell r="S41" t="str">
            <v>T8-Irregular Size</v>
          </cell>
          <cell r="T41">
            <v>36</v>
          </cell>
          <cell r="V41" t="str">
            <v>T10-6 ft-VHO Lamp/ Mag Ballast</v>
          </cell>
          <cell r="W41">
            <v>36</v>
          </cell>
          <cell r="Y41">
            <v>36</v>
          </cell>
          <cell r="Z41">
            <v>32</v>
          </cell>
          <cell r="AA41">
            <v>4</v>
          </cell>
          <cell r="AB41">
            <v>1.1</v>
          </cell>
        </row>
        <row r="42">
          <cell r="S42" t="str">
            <v>T8-U-Lamp</v>
          </cell>
          <cell r="T42">
            <v>37</v>
          </cell>
          <cell r="V42" t="str">
            <v>T12-2 ft-Magnetic Ballast</v>
          </cell>
          <cell r="W42">
            <v>37</v>
          </cell>
          <cell r="Y42">
            <v>37</v>
          </cell>
          <cell r="Z42">
            <v>33</v>
          </cell>
          <cell r="AA42">
            <v>4</v>
          </cell>
          <cell r="AB42">
            <v>1.25</v>
          </cell>
        </row>
        <row r="43">
          <cell r="S43" t="str">
            <v>T8 HP-4 ft</v>
          </cell>
          <cell r="T43">
            <v>38</v>
          </cell>
          <cell r="V43" t="str">
            <v>T12-3 ft-EE Ballast</v>
          </cell>
          <cell r="W43">
            <v>38</v>
          </cell>
          <cell r="Y43">
            <v>38</v>
          </cell>
          <cell r="Z43">
            <v>34</v>
          </cell>
          <cell r="AA43">
            <v>5</v>
          </cell>
          <cell r="AB43">
            <v>1.32</v>
          </cell>
        </row>
        <row r="44">
          <cell r="S44" t="str">
            <v>T8 HP-8 ft</v>
          </cell>
          <cell r="T44">
            <v>39</v>
          </cell>
          <cell r="V44" t="str">
            <v>T12-3 ft-Magnetic Ballast</v>
          </cell>
          <cell r="W44">
            <v>39</v>
          </cell>
          <cell r="Y44">
            <v>39</v>
          </cell>
          <cell r="Z44">
            <v>35</v>
          </cell>
          <cell r="AA44">
            <v>5</v>
          </cell>
          <cell r="AB44">
            <v>1.38</v>
          </cell>
        </row>
        <row r="45">
          <cell r="S45" t="str">
            <v>T5-4 ft Hi-Bay</v>
          </cell>
          <cell r="T45">
            <v>40</v>
          </cell>
          <cell r="V45" t="str">
            <v>T12-4 ft-HO Lamp/ Mag Ballast</v>
          </cell>
          <cell r="W45">
            <v>40</v>
          </cell>
          <cell r="Y45">
            <v>40</v>
          </cell>
          <cell r="Z45">
            <v>36</v>
          </cell>
          <cell r="AA45">
            <v>4</v>
          </cell>
          <cell r="AB45">
            <v>1.2</v>
          </cell>
        </row>
        <row r="46">
          <cell r="S46" t="str">
            <v>T5-2 ft</v>
          </cell>
          <cell r="T46">
            <v>41</v>
          </cell>
          <cell r="V46" t="str">
            <v>T12-4 ft-Lamp / EE Ballast</v>
          </cell>
          <cell r="W46">
            <v>41</v>
          </cell>
          <cell r="Y46">
            <v>41</v>
          </cell>
          <cell r="Z46">
            <v>37</v>
          </cell>
          <cell r="AA46">
            <v>6</v>
          </cell>
          <cell r="AB46">
            <v>1.1</v>
          </cell>
        </row>
        <row r="47">
          <cell r="V47" t="str">
            <v>T12-4 ft-Lamp / Mag Ballast</v>
          </cell>
          <cell r="W47">
            <v>42</v>
          </cell>
          <cell r="Y47">
            <v>42</v>
          </cell>
          <cell r="Z47">
            <v>37</v>
          </cell>
          <cell r="AA47">
            <v>6</v>
          </cell>
          <cell r="AB47">
            <v>1.2</v>
          </cell>
        </row>
        <row r="48">
          <cell r="V48" t="str">
            <v>T12-4 ft-Slimline/ Mag Ballast</v>
          </cell>
          <cell r="W48">
            <v>43</v>
          </cell>
          <cell r="Y48">
            <v>43</v>
          </cell>
          <cell r="Z48">
            <v>38</v>
          </cell>
          <cell r="AA48">
            <v>4</v>
          </cell>
          <cell r="AB48">
            <v>1.2</v>
          </cell>
        </row>
        <row r="49">
          <cell r="V49" t="str">
            <v>T12-4 ft-VHO Lamp/ Mag Ballast</v>
          </cell>
          <cell r="W49">
            <v>44</v>
          </cell>
          <cell r="Y49">
            <v>44</v>
          </cell>
          <cell r="Z49">
            <v>39</v>
          </cell>
          <cell r="AA49">
            <v>4</v>
          </cell>
          <cell r="AB49">
            <v>1.1</v>
          </cell>
        </row>
        <row r="50">
          <cell r="V50" t="str">
            <v>T12-5 ft-HO Lamp/ Mag Ballast</v>
          </cell>
          <cell r="W50">
            <v>45</v>
          </cell>
          <cell r="Y50">
            <v>45</v>
          </cell>
          <cell r="Z50">
            <v>40</v>
          </cell>
          <cell r="AA50">
            <v>4</v>
          </cell>
          <cell r="AB50">
            <v>1.2</v>
          </cell>
        </row>
        <row r="51">
          <cell r="V51" t="str">
            <v>T12-5 ft-Slimline/ Mag Ballast</v>
          </cell>
          <cell r="W51">
            <v>46</v>
          </cell>
          <cell r="Y51">
            <v>46</v>
          </cell>
          <cell r="Z51">
            <v>41</v>
          </cell>
          <cell r="AA51">
            <v>4</v>
          </cell>
          <cell r="AB51">
            <v>1.2</v>
          </cell>
        </row>
        <row r="52">
          <cell r="V52" t="str">
            <v>T12-5 ft-VHO Lamp/ Mag Ballast</v>
          </cell>
          <cell r="W52">
            <v>47</v>
          </cell>
          <cell r="Y52">
            <v>47</v>
          </cell>
          <cell r="Z52">
            <v>42</v>
          </cell>
          <cell r="AA52">
            <v>4</v>
          </cell>
          <cell r="AB52">
            <v>1.1</v>
          </cell>
        </row>
        <row r="53">
          <cell r="V53" t="str">
            <v>T12-5 ft 4 in-HO Lamp/ Mag Ballast</v>
          </cell>
          <cell r="W53">
            <v>48</v>
          </cell>
          <cell r="Y53">
            <v>48</v>
          </cell>
          <cell r="Z53">
            <v>43</v>
          </cell>
          <cell r="AA53">
            <v>4</v>
          </cell>
          <cell r="AB53">
            <v>1.2</v>
          </cell>
        </row>
        <row r="54">
          <cell r="V54" t="str">
            <v>T12-5 ft 4 in-Slimline/ Mag Ballast</v>
          </cell>
          <cell r="W54">
            <v>49</v>
          </cell>
          <cell r="Y54">
            <v>49</v>
          </cell>
          <cell r="Z54">
            <v>44</v>
          </cell>
          <cell r="AA54">
            <v>4</v>
          </cell>
          <cell r="AB54">
            <v>1.2</v>
          </cell>
        </row>
        <row r="55">
          <cell r="V55" t="str">
            <v>T12-6 ft-HO Lamp/ Mag Ballast</v>
          </cell>
          <cell r="W55">
            <v>50</v>
          </cell>
          <cell r="Y55">
            <v>50</v>
          </cell>
          <cell r="Z55">
            <v>45</v>
          </cell>
          <cell r="AA55">
            <v>4</v>
          </cell>
          <cell r="AB55">
            <v>1.2</v>
          </cell>
        </row>
        <row r="56">
          <cell r="V56" t="str">
            <v>T12-6 ft-Slimline/ Mag Ballast</v>
          </cell>
          <cell r="W56">
            <v>51</v>
          </cell>
          <cell r="Y56">
            <v>51</v>
          </cell>
          <cell r="Z56">
            <v>46</v>
          </cell>
          <cell r="AA56">
            <v>4</v>
          </cell>
          <cell r="AB56">
            <v>1.2</v>
          </cell>
        </row>
        <row r="57">
          <cell r="V57" t="str">
            <v>T12-6 ft-VHO Lamp/ Mag Ballast</v>
          </cell>
          <cell r="W57">
            <v>52</v>
          </cell>
          <cell r="Y57">
            <v>52</v>
          </cell>
          <cell r="Z57">
            <v>32</v>
          </cell>
          <cell r="AA57">
            <v>4</v>
          </cell>
          <cell r="AB57">
            <v>1.1</v>
          </cell>
        </row>
        <row r="58">
          <cell r="V58" t="str">
            <v>T12-7 ft-HO Lamp/ Mag Ballast</v>
          </cell>
          <cell r="W58">
            <v>53</v>
          </cell>
          <cell r="Y58">
            <v>53</v>
          </cell>
          <cell r="Z58">
            <v>47</v>
          </cell>
          <cell r="AA58">
            <v>4</v>
          </cell>
          <cell r="AB58">
            <v>1.2</v>
          </cell>
        </row>
        <row r="59">
          <cell r="V59" t="str">
            <v>T12-7 ft-Slimline/ Mag Ballast</v>
          </cell>
          <cell r="W59">
            <v>54</v>
          </cell>
          <cell r="Y59">
            <v>54</v>
          </cell>
          <cell r="Z59">
            <v>48</v>
          </cell>
          <cell r="AA59">
            <v>4</v>
          </cell>
          <cell r="AB59">
            <v>1.1</v>
          </cell>
        </row>
        <row r="60">
          <cell r="V60" t="str">
            <v>T12-8 ft-HO Lamp/ EE Ballast</v>
          </cell>
          <cell r="W60">
            <v>55</v>
          </cell>
          <cell r="Y60">
            <v>55</v>
          </cell>
          <cell r="Z60">
            <v>49</v>
          </cell>
          <cell r="AA60">
            <v>4</v>
          </cell>
          <cell r="AB60">
            <v>1.1</v>
          </cell>
        </row>
        <row r="61">
          <cell r="V61" t="str">
            <v>T12-8 ft-HO Lamp/ Mag Ballast</v>
          </cell>
          <cell r="W61">
            <v>56</v>
          </cell>
          <cell r="Y61">
            <v>56</v>
          </cell>
          <cell r="Z61">
            <v>49</v>
          </cell>
          <cell r="AA61">
            <v>4</v>
          </cell>
          <cell r="AB61">
            <v>1.2</v>
          </cell>
        </row>
        <row r="62">
          <cell r="V62" t="str">
            <v>T12-8 ft-Slimline/ Mag Ballast</v>
          </cell>
          <cell r="W62">
            <v>57</v>
          </cell>
          <cell r="Y62">
            <v>57</v>
          </cell>
          <cell r="Z62">
            <v>50</v>
          </cell>
          <cell r="AA62">
            <v>4</v>
          </cell>
          <cell r="AB62">
            <v>1.15</v>
          </cell>
        </row>
        <row r="63">
          <cell r="V63" t="str">
            <v>T12-8 ft-VHO Lamp/ Mag Ballast</v>
          </cell>
          <cell r="W63">
            <v>58</v>
          </cell>
          <cell r="Y63">
            <v>58</v>
          </cell>
          <cell r="Z63">
            <v>51</v>
          </cell>
          <cell r="AA63">
            <v>4</v>
          </cell>
          <cell r="AB63">
            <v>1.02</v>
          </cell>
        </row>
        <row r="64">
          <cell r="V64" t="str">
            <v>T12-U-Lamp-EE Ballast</v>
          </cell>
          <cell r="W64">
            <v>59</v>
          </cell>
          <cell r="Y64">
            <v>59</v>
          </cell>
          <cell r="Z64">
            <v>52</v>
          </cell>
          <cell r="AA64">
            <v>4</v>
          </cell>
          <cell r="AB64">
            <v>1.1</v>
          </cell>
        </row>
        <row r="65">
          <cell r="V65" t="str">
            <v>T12-U-Lamp-Mag Ballast</v>
          </cell>
          <cell r="W65">
            <v>60</v>
          </cell>
          <cell r="Y65">
            <v>60</v>
          </cell>
          <cell r="Z65">
            <v>52</v>
          </cell>
          <cell r="AA65">
            <v>4</v>
          </cell>
          <cell r="AB65">
            <v>1.2</v>
          </cell>
        </row>
        <row r="66">
          <cell r="V66" t="str">
            <v>T8-4 ft-NLO Ballast</v>
          </cell>
          <cell r="W66">
            <v>61</v>
          </cell>
          <cell r="Y66">
            <v>61</v>
          </cell>
          <cell r="Z66">
            <v>53</v>
          </cell>
          <cell r="AA66">
            <v>8</v>
          </cell>
          <cell r="AB66">
            <v>0.92</v>
          </cell>
        </row>
        <row r="67">
          <cell r="V67" t="str">
            <v>T8-4 ft-LLO Ballast</v>
          </cell>
          <cell r="W67">
            <v>62</v>
          </cell>
          <cell r="Y67">
            <v>62</v>
          </cell>
          <cell r="Z67">
            <v>53</v>
          </cell>
          <cell r="AA67">
            <v>8</v>
          </cell>
          <cell r="AB67">
            <v>0.84</v>
          </cell>
        </row>
        <row r="68">
          <cell r="V68" t="str">
            <v>T8-8 ft-NLO Ballast</v>
          </cell>
          <cell r="W68">
            <v>63</v>
          </cell>
          <cell r="Y68">
            <v>63</v>
          </cell>
          <cell r="Z68">
            <v>54</v>
          </cell>
          <cell r="AA68">
            <v>8</v>
          </cell>
          <cell r="AB68">
            <v>0.92</v>
          </cell>
        </row>
        <row r="69">
          <cell r="V69" t="str">
            <v>T8-Irregular Size-2 ft</v>
          </cell>
          <cell r="W69">
            <v>64</v>
          </cell>
          <cell r="Y69">
            <v>64</v>
          </cell>
          <cell r="Z69">
            <v>55</v>
          </cell>
          <cell r="AA69">
            <v>4</v>
          </cell>
          <cell r="AB69">
            <v>0.88</v>
          </cell>
        </row>
        <row r="70">
          <cell r="V70" t="str">
            <v>T8-Irregular Size-3 ft</v>
          </cell>
          <cell r="W70">
            <v>65</v>
          </cell>
          <cell r="Y70">
            <v>65</v>
          </cell>
          <cell r="Z70">
            <v>34</v>
          </cell>
          <cell r="AA70">
            <v>6</v>
          </cell>
          <cell r="AB70">
            <v>0.96</v>
          </cell>
        </row>
        <row r="71">
          <cell r="V71" t="str">
            <v>T8-Irregular Size-5 ft</v>
          </cell>
          <cell r="W71">
            <v>66</v>
          </cell>
          <cell r="Y71">
            <v>66</v>
          </cell>
          <cell r="Z71">
            <v>56</v>
          </cell>
          <cell r="AA71">
            <v>4</v>
          </cell>
          <cell r="AB71">
            <v>0.85</v>
          </cell>
        </row>
        <row r="72">
          <cell r="V72" t="str">
            <v>T8-Irregular Size-6 ft</v>
          </cell>
          <cell r="W72">
            <v>67</v>
          </cell>
          <cell r="Y72">
            <v>67</v>
          </cell>
          <cell r="Z72">
            <v>57</v>
          </cell>
          <cell r="AA72">
            <v>4</v>
          </cell>
          <cell r="AB72">
            <v>0.85</v>
          </cell>
        </row>
        <row r="73">
          <cell r="V73" t="str">
            <v>T8-Irregular Size-7 ft</v>
          </cell>
          <cell r="W73">
            <v>68</v>
          </cell>
          <cell r="Y73">
            <v>68</v>
          </cell>
          <cell r="Z73">
            <v>48</v>
          </cell>
          <cell r="AA73">
            <v>4</v>
          </cell>
          <cell r="AB73">
            <v>0.85</v>
          </cell>
        </row>
        <row r="74">
          <cell r="V74" t="str">
            <v>T8-U-Lamp-NLO Ballast</v>
          </cell>
          <cell r="W74">
            <v>69</v>
          </cell>
          <cell r="Y74">
            <v>69</v>
          </cell>
          <cell r="Z74">
            <v>53</v>
          </cell>
          <cell r="AA74">
            <v>4</v>
          </cell>
          <cell r="AB74">
            <v>0.92</v>
          </cell>
        </row>
        <row r="75">
          <cell r="V75" t="str">
            <v>T8-U-Lamp-LLO Ballast</v>
          </cell>
          <cell r="W75">
            <v>70</v>
          </cell>
          <cell r="Y75">
            <v>70</v>
          </cell>
          <cell r="Z75">
            <v>53</v>
          </cell>
          <cell r="AA75">
            <v>4</v>
          </cell>
          <cell r="AB75">
            <v>0.75</v>
          </cell>
        </row>
        <row r="76">
          <cell r="V76" t="str">
            <v>T8 HP-4 ft-HLO Ballast</v>
          </cell>
          <cell r="W76">
            <v>71</v>
          </cell>
          <cell r="Y76">
            <v>71</v>
          </cell>
          <cell r="Z76">
            <v>53</v>
          </cell>
          <cell r="AA76">
            <v>8</v>
          </cell>
          <cell r="AB76">
            <v>1.14</v>
          </cell>
        </row>
        <row r="77">
          <cell r="V77" t="str">
            <v>T8 HP-4 ft-HLO Ballast</v>
          </cell>
          <cell r="W77">
            <v>72</v>
          </cell>
          <cell r="Y77">
            <v>72</v>
          </cell>
          <cell r="Z77">
            <v>53</v>
          </cell>
          <cell r="AA77">
            <v>8</v>
          </cell>
          <cell r="AB77">
            <v>1.14</v>
          </cell>
        </row>
        <row r="78">
          <cell r="V78" t="str">
            <v>T8 HP-4 ft-NLO Ballast</v>
          </cell>
          <cell r="W78">
            <v>73</v>
          </cell>
          <cell r="Y78">
            <v>73</v>
          </cell>
          <cell r="Z78">
            <v>53</v>
          </cell>
          <cell r="AA78">
            <v>8</v>
          </cell>
          <cell r="AB78">
            <v>0.86</v>
          </cell>
        </row>
        <row r="79">
          <cell r="V79" t="str">
            <v>T8 HP-4 ft-LLO Ballast</v>
          </cell>
          <cell r="W79">
            <v>74</v>
          </cell>
          <cell r="Y79">
            <v>74</v>
          </cell>
          <cell r="Z79">
            <v>53</v>
          </cell>
          <cell r="AA79">
            <v>8</v>
          </cell>
          <cell r="AB79">
            <v>0.75</v>
          </cell>
        </row>
        <row r="80">
          <cell r="V80" t="str">
            <v>T8 HP-4 ft-VLLO Ballast</v>
          </cell>
          <cell r="W80">
            <v>75</v>
          </cell>
          <cell r="Y80">
            <v>75</v>
          </cell>
          <cell r="Z80">
            <v>53</v>
          </cell>
          <cell r="AA80">
            <v>8</v>
          </cell>
          <cell r="AB80">
            <v>0.73</v>
          </cell>
        </row>
        <row r="81">
          <cell r="V81" t="str">
            <v>T8 HP-8 ft-NLO Ballast</v>
          </cell>
          <cell r="W81">
            <v>76</v>
          </cell>
          <cell r="Y81">
            <v>76</v>
          </cell>
          <cell r="Z81">
            <v>54</v>
          </cell>
          <cell r="AA81">
            <v>4</v>
          </cell>
          <cell r="AB81">
            <v>0.92</v>
          </cell>
        </row>
        <row r="82">
          <cell r="V82" t="str">
            <v>T5-4 ft Hi-Bay-HO Lamp / Prog-Start Ballast</v>
          </cell>
          <cell r="W82">
            <v>77</v>
          </cell>
          <cell r="Y82">
            <v>77</v>
          </cell>
          <cell r="Z82">
            <v>58</v>
          </cell>
          <cell r="AA82">
            <v>9</v>
          </cell>
          <cell r="AB82">
            <v>1.02</v>
          </cell>
        </row>
        <row r="83">
          <cell r="V83" t="str">
            <v>T5-2 ft-HO Lamp / Prog-Start Ballast</v>
          </cell>
          <cell r="W83">
            <v>78</v>
          </cell>
          <cell r="Y83">
            <v>78</v>
          </cell>
          <cell r="Z83">
            <v>59</v>
          </cell>
          <cell r="AA83">
            <v>9</v>
          </cell>
          <cell r="AB83">
            <v>1.02</v>
          </cell>
        </row>
      </sheetData>
      <sheetData sheetId="17">
        <row r="5">
          <cell r="B5" t="str">
            <v>Assembly</v>
          </cell>
          <cell r="D5" t="str">
            <v>Assembly</v>
          </cell>
          <cell r="F5" t="str">
            <v>Manual switch (On/Off)</v>
          </cell>
          <cell r="H5" t="str">
            <v>Electric Resistance w/ Cooling</v>
          </cell>
          <cell r="J5" t="str">
            <v>None</v>
          </cell>
          <cell r="L5" t="str">
            <v>CFL</v>
          </cell>
          <cell r="IT5" t="str">
            <v>General Purpose/Omnidirectional</v>
          </cell>
          <cell r="IV5" t="str">
            <v>Lamp Only</v>
          </cell>
        </row>
        <row r="6">
          <cell r="B6" t="str">
            <v>Automotive Repair</v>
          </cell>
          <cell r="D6" t="str">
            <v>Break Room</v>
          </cell>
          <cell r="F6" t="str">
            <v>Bi-level switch/personal tuning</v>
          </cell>
          <cell r="H6" t="str">
            <v>Electric Resistance w/o Cooling</v>
          </cell>
          <cell r="J6" t="str">
            <v>Low Light Output (LLO)</v>
          </cell>
          <cell r="L6" t="str">
            <v>Exit Signs</v>
          </cell>
          <cell r="IT6" t="str">
            <v>Decorative</v>
          </cell>
          <cell r="IV6" t="str">
            <v>Fixture / Retro Kit</v>
          </cell>
        </row>
        <row r="7">
          <cell r="B7" t="str">
            <v>College or University</v>
          </cell>
          <cell r="D7" t="str">
            <v>Classroom</v>
          </cell>
          <cell r="F7" t="str">
            <v>Daylight control (DC) – ON/OFF</v>
          </cell>
          <cell r="H7" t="str">
            <v>Heat Pump w/ Cooling</v>
          </cell>
          <cell r="J7" t="str">
            <v>Normal Light Output (NLO)</v>
          </cell>
          <cell r="L7" t="str">
            <v>HID</v>
          </cell>
          <cell r="IT7" t="str">
            <v>Directional - Small (MR16)</v>
          </cell>
        </row>
        <row r="8">
          <cell r="B8" t="str">
            <v>Exterior 24 Hour Operation</v>
          </cell>
          <cell r="D8" t="str">
            <v>Computer Room</v>
          </cell>
          <cell r="F8" t="str">
            <v>DC – multi-step or continuous</v>
          </cell>
          <cell r="H8" t="str">
            <v>Heat Pump w/o Cooling</v>
          </cell>
          <cell r="J8" t="str">
            <v>High Light Output (HLO)</v>
          </cell>
          <cell r="L8" t="str">
            <v>Incandescent</v>
          </cell>
          <cell r="IT8" t="str">
            <v>Directional - Large (PAR/MR)</v>
          </cell>
        </row>
        <row r="9">
          <cell r="B9" t="str">
            <v>Hospital</v>
          </cell>
          <cell r="D9" t="str">
            <v>Conference</v>
          </cell>
          <cell r="F9" t="str">
            <v>Occupancy sensor (OS)</v>
          </cell>
          <cell r="H9" t="str">
            <v>Gas, Oil, or Biomass w/ Cooling</v>
          </cell>
          <cell r="L9" t="str">
            <v>Induction</v>
          </cell>
          <cell r="IT9" t="str">
            <v>Linear Fixture - Lamp Over Ballast</v>
          </cell>
        </row>
        <row r="10">
          <cell r="B10" t="str">
            <v>Industrial Plant with One Shift</v>
          </cell>
          <cell r="D10" t="str">
            <v>Dining</v>
          </cell>
          <cell r="F10" t="str">
            <v>OS w/DC (non-luminaire level)</v>
          </cell>
          <cell r="H10" t="str">
            <v>Gas, Oil, or Biomass w/o Cooling</v>
          </cell>
          <cell r="L10" t="str">
            <v>LED</v>
          </cell>
          <cell r="IT10" t="str">
            <v>Linear Fixture - Direct Line Voltage</v>
          </cell>
        </row>
        <row r="11">
          <cell r="B11" t="str">
            <v>Industrial Plant with Three Shifts</v>
          </cell>
          <cell r="D11" t="str">
            <v>Gymnasium</v>
          </cell>
          <cell r="F11" t="str">
            <v>Luminaire Level Lighting Control</v>
          </cell>
          <cell r="H11" t="str">
            <v>Cooling w/o Heat</v>
          </cell>
          <cell r="L11" t="str">
            <v>T10</v>
          </cell>
          <cell r="IT11" t="str">
            <v>Linear Fixture</v>
          </cell>
        </row>
        <row r="12">
          <cell r="B12" t="str">
            <v>Industrial Plant with Two Shifts</v>
          </cell>
          <cell r="D12" t="str">
            <v>Hallway</v>
          </cell>
          <cell r="H12" t="str">
            <v>Refrigerated Space</v>
          </cell>
          <cell r="L12" t="str">
            <v>T12</v>
          </cell>
          <cell r="IT12" t="str">
            <v>Low and High Bay - ≥ 15,000 Lumens</v>
          </cell>
        </row>
        <row r="13">
          <cell r="B13" t="str">
            <v>Library</v>
          </cell>
          <cell r="D13" t="str">
            <v>Hospital Room</v>
          </cell>
          <cell r="H13" t="str">
            <v>None/Exterior</v>
          </cell>
          <cell r="L13" t="str">
            <v>T8</v>
          </cell>
          <cell r="IT13" t="str">
            <v>Low and High Bay - &lt; 15,000 Lumens</v>
          </cell>
        </row>
        <row r="14">
          <cell r="B14" t="str">
            <v>Lodging</v>
          </cell>
          <cell r="D14" t="str">
            <v>Industrial</v>
          </cell>
          <cell r="L14" t="str">
            <v>T8 HP</v>
          </cell>
          <cell r="IT14" t="str">
            <v>Building Exterior - ≥ 7,000 Lumens</v>
          </cell>
        </row>
        <row r="15">
          <cell r="B15" t="str">
            <v>Manufacturing</v>
          </cell>
          <cell r="D15" t="str">
            <v>Kitchen</v>
          </cell>
          <cell r="L15" t="str">
            <v>T5</v>
          </cell>
          <cell r="IT15" t="str">
            <v>Building Exterior - &lt; 7,000 Lumens</v>
          </cell>
        </row>
        <row r="16">
          <cell r="B16" t="str">
            <v>Office &lt;20,000 sf</v>
          </cell>
          <cell r="D16" t="str">
            <v>Library</v>
          </cell>
          <cell r="IT16" t="str">
            <v>Parking Lot &amp; Area - ≥ 25,000 Lumens</v>
          </cell>
        </row>
        <row r="17">
          <cell r="B17" t="str">
            <v>Office &gt;100,000 sf</v>
          </cell>
          <cell r="D17" t="str">
            <v>Lobby</v>
          </cell>
          <cell r="IT17" t="str">
            <v>Parking Lot &amp; Area - &lt; 25,000 Lumens</v>
          </cell>
        </row>
        <row r="18">
          <cell r="B18" t="str">
            <v>Office 20,000 to 100,000 sf</v>
          </cell>
          <cell r="D18" t="str">
            <v>Lodging (Guest Rooms)</v>
          </cell>
          <cell r="IT18" t="str">
            <v>Parking Garage</v>
          </cell>
        </row>
        <row r="19">
          <cell r="B19" t="str">
            <v>Other Health, Nursing, Medical Clinic</v>
          </cell>
          <cell r="D19" t="str">
            <v>Open Office</v>
          </cell>
          <cell r="IT19" t="str">
            <v>Street and Roadway - ≥ 25,000 Lumens</v>
          </cell>
        </row>
        <row r="20">
          <cell r="B20" t="str">
            <v>Parking Garage</v>
          </cell>
          <cell r="D20" t="str">
            <v>Parking Garage</v>
          </cell>
          <cell r="IT20" t="str">
            <v>Street and Roadway - &lt; 25,000 Lumens</v>
          </cell>
        </row>
        <row r="21">
          <cell r="B21" t="str">
            <v>Restaurant</v>
          </cell>
          <cell r="D21" t="str">
            <v>Private Office</v>
          </cell>
        </row>
        <row r="22">
          <cell r="B22" t="str">
            <v>Retail 5,000 to 50,000 sf</v>
          </cell>
          <cell r="D22" t="str">
            <v>Process</v>
          </cell>
        </row>
        <row r="23">
          <cell r="B23" t="str">
            <v>Retail Anchor Store &gt;50,000 sf Multistory</v>
          </cell>
          <cell r="D23" t="str">
            <v>Public Assembly</v>
          </cell>
        </row>
        <row r="24">
          <cell r="B24" t="str">
            <v>Retail Big Box &gt;50,000 sf One-Story</v>
          </cell>
          <cell r="D24" t="str">
            <v>Restroom</v>
          </cell>
        </row>
        <row r="25">
          <cell r="B25" t="str">
            <v>Retail Boutique &lt;5,000 sf</v>
          </cell>
          <cell r="D25" t="str">
            <v>Retail</v>
          </cell>
        </row>
        <row r="26">
          <cell r="B26" t="str">
            <v>Retail Mini Mart</v>
          </cell>
          <cell r="D26" t="str">
            <v>Stairs</v>
          </cell>
        </row>
        <row r="27">
          <cell r="B27" t="str">
            <v>Retail Supermarket</v>
          </cell>
          <cell r="D27" t="str">
            <v>Storage</v>
          </cell>
        </row>
        <row r="28">
          <cell r="B28" t="str">
            <v>School K-12</v>
          </cell>
          <cell r="D28" t="str">
            <v>Technical Area</v>
          </cell>
        </row>
        <row r="29">
          <cell r="B29" t="str">
            <v>Street &amp; Area Lighting (Photo Sensor Controlled)</v>
          </cell>
          <cell r="D29" t="str">
            <v>Warehouse Aisle</v>
          </cell>
        </row>
        <row r="30">
          <cell r="B30" t="str">
            <v>Warehouse</v>
          </cell>
          <cell r="D30" t="str">
            <v>Other</v>
          </cell>
        </row>
        <row r="31">
          <cell r="B31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energy-and-services/efficiency/implementation-manual" TargetMode="External" /><Relationship Id="rId2" Type="http://schemas.openxmlformats.org/officeDocument/2006/relationships/hyperlink" Target="mailto:jtanthony@bpa.gov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showGridLines="0" tabSelected="1" workbookViewId="0" topLeftCell="A1">
      <selection activeCell="C22" sqref="C22"/>
    </sheetView>
  </sheetViews>
  <sheetFormatPr defaultColWidth="9.140625" defaultRowHeight="15"/>
  <cols>
    <col min="1" max="1" width="3.8515625" style="0" customWidth="1"/>
    <col min="2" max="2" width="87.28125" style="0" customWidth="1"/>
    <col min="3" max="3" width="29.140625" style="0" customWidth="1"/>
    <col min="4" max="7" width="45.00390625" style="0" bestFit="1" customWidth="1"/>
  </cols>
  <sheetData>
    <row r="2" spans="2:3" ht="23.4">
      <c r="B2" s="14" t="s">
        <v>56</v>
      </c>
      <c r="C2" s="14" t="s">
        <v>57</v>
      </c>
    </row>
    <row r="4" spans="1:3" ht="15">
      <c r="A4" s="46"/>
      <c r="B4" s="46" t="s">
        <v>62</v>
      </c>
      <c r="C4" s="47"/>
    </row>
    <row r="5" spans="1:3" ht="15">
      <c r="A5" s="1">
        <v>1</v>
      </c>
      <c r="B5" s="49" t="s">
        <v>58</v>
      </c>
      <c r="C5" s="49"/>
    </row>
    <row r="6" spans="1:3" ht="15">
      <c r="A6" s="1">
        <v>2</v>
      </c>
      <c r="B6" s="49" t="s">
        <v>60</v>
      </c>
      <c r="C6" s="49"/>
    </row>
    <row r="7" spans="1:3" ht="15">
      <c r="A7" s="1">
        <v>3</v>
      </c>
      <c r="B7" s="49" t="s">
        <v>374</v>
      </c>
      <c r="C7" s="49"/>
    </row>
    <row r="8" spans="1:3" ht="15">
      <c r="A8" s="1">
        <v>4</v>
      </c>
      <c r="B8" s="15" t="s">
        <v>377</v>
      </c>
      <c r="C8" s="15"/>
    </row>
    <row r="9" spans="1:3" ht="15">
      <c r="A9" s="1">
        <v>5</v>
      </c>
      <c r="B9" s="49" t="s">
        <v>59</v>
      </c>
      <c r="C9" s="49"/>
    </row>
    <row r="10" ht="15">
      <c r="B10" s="1"/>
    </row>
    <row r="11" ht="15">
      <c r="B11" s="1" t="s">
        <v>61</v>
      </c>
    </row>
    <row r="12" ht="15">
      <c r="B12" t="s">
        <v>29</v>
      </c>
    </row>
    <row r="13" ht="15">
      <c r="B13" t="s">
        <v>376</v>
      </c>
    </row>
    <row r="14" ht="15">
      <c r="B14" s="22" t="s">
        <v>373</v>
      </c>
    </row>
    <row r="15" spans="2:3" ht="15">
      <c r="B15" s="50" t="s">
        <v>64</v>
      </c>
      <c r="C15" s="50"/>
    </row>
    <row r="16" spans="2:3" ht="15">
      <c r="B16" s="48" t="s">
        <v>65</v>
      </c>
      <c r="C16" s="48"/>
    </row>
    <row r="17" spans="2:3" ht="15">
      <c r="B17" s="29" t="s">
        <v>361</v>
      </c>
      <c r="C17" s="29"/>
    </row>
    <row r="19" spans="1:3" ht="15">
      <c r="A19" s="46"/>
      <c r="B19" s="46" t="s">
        <v>63</v>
      </c>
      <c r="C19" s="47"/>
    </row>
    <row r="21" spans="2:3" ht="15">
      <c r="B21" s="18" t="s">
        <v>66</v>
      </c>
      <c r="C21" s="43"/>
    </row>
    <row r="22" spans="2:3" ht="15">
      <c r="B22" s="18" t="s">
        <v>67</v>
      </c>
      <c r="C22" s="43" t="s">
        <v>81</v>
      </c>
    </row>
    <row r="23" spans="2:3" ht="15">
      <c r="B23" s="18" t="s">
        <v>68</v>
      </c>
      <c r="C23" s="43"/>
    </row>
    <row r="24" spans="2:3" ht="15">
      <c r="B24" s="18" t="s">
        <v>69</v>
      </c>
      <c r="C24" s="44"/>
    </row>
    <row r="25" spans="2:3" ht="15">
      <c r="B25" s="18" t="s">
        <v>77</v>
      </c>
      <c r="C25" s="37"/>
    </row>
    <row r="26" spans="2:3" ht="15">
      <c r="B26" s="18" t="s">
        <v>70</v>
      </c>
      <c r="C26" s="36"/>
    </row>
    <row r="27" spans="2:3" ht="15">
      <c r="B27" s="18" t="s">
        <v>71</v>
      </c>
      <c r="C27" s="36"/>
    </row>
    <row r="28" spans="2:3" ht="15">
      <c r="B28" s="18" t="s">
        <v>72</v>
      </c>
      <c r="C28" s="36"/>
    </row>
    <row r="29" spans="2:3" ht="15">
      <c r="B29" s="18" t="s">
        <v>73</v>
      </c>
      <c r="C29" s="38"/>
    </row>
    <row r="30" spans="2:3" ht="15">
      <c r="B30" s="18" t="s">
        <v>74</v>
      </c>
      <c r="C30" s="43"/>
    </row>
    <row r="31" spans="2:3" ht="15">
      <c r="B31" s="18" t="s">
        <v>76</v>
      </c>
      <c r="C31" s="37"/>
    </row>
    <row r="32" spans="2:3" ht="15">
      <c r="B32" s="18" t="s">
        <v>75</v>
      </c>
      <c r="C32" s="39"/>
    </row>
    <row r="33" spans="2:3" ht="15">
      <c r="B33" s="18" t="s">
        <v>78</v>
      </c>
      <c r="C33" s="43"/>
    </row>
    <row r="34" spans="2:3" ht="15">
      <c r="B34" s="18" t="s">
        <v>367</v>
      </c>
      <c r="C34" s="40"/>
    </row>
    <row r="36" spans="1:3" ht="15">
      <c r="A36" s="46"/>
      <c r="B36" s="46" t="s">
        <v>382</v>
      </c>
      <c r="C36" s="47"/>
    </row>
    <row r="38" ht="15">
      <c r="B38" t="s">
        <v>383</v>
      </c>
    </row>
    <row r="39" ht="15">
      <c r="B39" s="22" t="s">
        <v>384</v>
      </c>
    </row>
    <row r="41" spans="1:3" ht="15">
      <c r="A41" s="46"/>
      <c r="B41" s="46"/>
      <c r="C41" s="47"/>
    </row>
  </sheetData>
  <sheetProtection algorithmName="SHA-512" hashValue="pIngpzpg5QIQgYc2oz8zkttBk57oSmBDaTjX6DFyPILW+0xLK97KEJPg2/CwDlNVRZNkiXQItxCmH8e4Wbc26Q==" saltValue="HDqogXmxBK3COYDt99dWsw==" spinCount="100000" sheet="1" objects="1" scenarios="1"/>
  <mergeCells count="6">
    <mergeCell ref="B16:C16"/>
    <mergeCell ref="B5:C5"/>
    <mergeCell ref="B6:C6"/>
    <mergeCell ref="B7:C7"/>
    <mergeCell ref="B9:C9"/>
    <mergeCell ref="B15:C15"/>
  </mergeCells>
  <dataValidations count="1">
    <dataValidation type="list" allowBlank="1" showInputMessage="1" showErrorMessage="1" sqref="C22">
      <formula1>UtilityList!$B$3:$B$141</formula1>
    </dataValidation>
  </dataValidations>
  <hyperlinks>
    <hyperlink ref="B14" r:id="rId1" display="https://www.bpa.gov/energy-and-services/efficiency/implementation-manual"/>
    <hyperlink ref="B39" r:id="rId2" display="mailto:jtanthony@bpa.gov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showGridLines="0" workbookViewId="0" topLeftCell="A1">
      <selection activeCell="D25" sqref="D25"/>
    </sheetView>
  </sheetViews>
  <sheetFormatPr defaultColWidth="9.140625" defaultRowHeight="15"/>
  <cols>
    <col min="1" max="1" width="3.7109375" style="0" customWidth="1"/>
    <col min="2" max="2" width="66.57421875" style="0" bestFit="1" customWidth="1"/>
    <col min="3" max="3" width="34.7109375" style="0" customWidth="1"/>
    <col min="4" max="7" width="34.57421875" style="0" customWidth="1"/>
  </cols>
  <sheetData>
    <row r="2" spans="3:7" ht="34.8">
      <c r="C2" s="16" t="s">
        <v>24</v>
      </c>
      <c r="D2" s="17" t="s">
        <v>378</v>
      </c>
      <c r="E2" s="17" t="s">
        <v>379</v>
      </c>
      <c r="F2" s="17" t="s">
        <v>380</v>
      </c>
      <c r="G2" s="17" t="s">
        <v>381</v>
      </c>
    </row>
    <row r="3" ht="15">
      <c r="B3" s="1" t="s">
        <v>23</v>
      </c>
    </row>
    <row r="4" spans="2:7" ht="15">
      <c r="B4" s="18" t="s">
        <v>28</v>
      </c>
      <c r="C4" s="45"/>
      <c r="D4" s="45"/>
      <c r="E4" s="45"/>
      <c r="F4" s="45"/>
      <c r="G4" s="45"/>
    </row>
    <row r="5" spans="2:7" ht="15">
      <c r="B5" s="23" t="s">
        <v>40</v>
      </c>
      <c r="C5" s="41"/>
      <c r="D5" s="41"/>
      <c r="E5" s="41"/>
      <c r="F5" s="41"/>
      <c r="G5" s="41"/>
    </row>
    <row r="6" spans="2:7" ht="15">
      <c r="B6" s="18" t="s">
        <v>31</v>
      </c>
      <c r="C6" s="41"/>
      <c r="D6" s="41"/>
      <c r="E6" s="41"/>
      <c r="F6" s="41"/>
      <c r="G6" s="41"/>
    </row>
    <row r="7" spans="2:7" ht="15">
      <c r="B7" s="18" t="s">
        <v>375</v>
      </c>
      <c r="C7" s="42" t="s">
        <v>81</v>
      </c>
      <c r="D7" s="42" t="s">
        <v>81</v>
      </c>
      <c r="E7" s="42" t="s">
        <v>81</v>
      </c>
      <c r="F7" s="42" t="s">
        <v>81</v>
      </c>
      <c r="G7" s="42" t="s">
        <v>81</v>
      </c>
    </row>
    <row r="8" spans="2:7" ht="15">
      <c r="B8" s="18" t="s">
        <v>26</v>
      </c>
      <c r="C8" s="41"/>
      <c r="D8" s="41"/>
      <c r="E8" s="41"/>
      <c r="F8" s="41"/>
      <c r="G8" s="41"/>
    </row>
    <row r="9" spans="2:7" ht="15">
      <c r="B9" s="18" t="s">
        <v>48</v>
      </c>
      <c r="C9" s="24">
        <f>C6*VLOOKUP(C8,'Savings Data'!$B$13:$G$27,1+MATCH(C5,'Savings Data'!$C$12:$G$12,-1),TRUE)</f>
        <v>0</v>
      </c>
      <c r="D9" s="24">
        <f>D6*VLOOKUP(D8,'Savings Data'!$B$13:$G$27,1+MATCH(D5,'Savings Data'!$C$12:$G$12,-1),TRUE)</f>
        <v>0</v>
      </c>
      <c r="E9" s="24">
        <f>E6*VLOOKUP(E8,'Savings Data'!$B$13:$G$27,1+MATCH(E5,'Savings Data'!$C$12:$G$12,-1),TRUE)</f>
        <v>0</v>
      </c>
      <c r="F9" s="24">
        <f>F6*VLOOKUP(F8,'Savings Data'!$B$13:$G$27,1+MATCH(F5,'Savings Data'!$C$12:$G$12,-1),TRUE)</f>
        <v>0</v>
      </c>
      <c r="G9" s="24">
        <f>G6*VLOOKUP(G8,'Savings Data'!$B$13:$G$27,1+MATCH(G5,'Savings Data'!$C$12:$G$12,-1),TRUE)</f>
        <v>0</v>
      </c>
    </row>
    <row r="10" spans="2:7" ht="15">
      <c r="B10" s="18" t="s">
        <v>368</v>
      </c>
      <c r="C10" s="24">
        <f>IF(C7="yes",C6*VLOOKUP(C8,'Savings Data'!$B$56:$C$70,2,TRUE),0)</f>
        <v>0</v>
      </c>
      <c r="D10" s="24">
        <f>IF(D7="yes",D6*VLOOKUP(D8,'Savings Data'!$B$56:$C$70,2,TRUE),0)</f>
        <v>0</v>
      </c>
      <c r="E10" s="24">
        <f>IF(E7="yes",E6*VLOOKUP(E8,'Savings Data'!$B$56:$C$70,2,TRUE),0)</f>
        <v>0</v>
      </c>
      <c r="F10" s="24">
        <f>IF(F7="yes",F6*VLOOKUP(F8,'Savings Data'!$B$56:$C$70,2,TRUE),0)</f>
        <v>0</v>
      </c>
      <c r="G10" s="24">
        <f>IF(G7="yes",G6*VLOOKUP(G8,'Savings Data'!$B$56:$C$70,2,TRUE),0)</f>
        <v>0</v>
      </c>
    </row>
    <row r="11" spans="2:7" ht="15">
      <c r="B11" s="18" t="s">
        <v>370</v>
      </c>
      <c r="C11" s="24">
        <f>C9+C10</f>
        <v>0</v>
      </c>
      <c r="D11" s="24">
        <f>D9+D10</f>
        <v>0</v>
      </c>
      <c r="E11" s="24">
        <f>E9+E10</f>
        <v>0</v>
      </c>
      <c r="F11" s="24">
        <f>F9+F10</f>
        <v>0</v>
      </c>
      <c r="G11" s="24">
        <f>G9+G10</f>
        <v>0</v>
      </c>
    </row>
    <row r="12" spans="2:7" ht="15">
      <c r="B12" s="18" t="s">
        <v>35</v>
      </c>
      <c r="C12" s="25">
        <f>IF(C11&gt;0,20*C6,0)</f>
        <v>0</v>
      </c>
      <c r="D12" s="25">
        <f>IF(D11&gt;0,20*D6,0)</f>
        <v>0</v>
      </c>
      <c r="E12" s="25">
        <f>IF(E11&gt;0,20*E6,0)</f>
        <v>0</v>
      </c>
      <c r="F12" s="25">
        <f>IF(F11&gt;0,20*F6,0)</f>
        <v>0</v>
      </c>
      <c r="G12" s="25">
        <f>IF(G11&gt;0,20*G6,0)</f>
        <v>0</v>
      </c>
    </row>
    <row r="13" spans="2:3" ht="15">
      <c r="B13" s="18" t="s">
        <v>32</v>
      </c>
      <c r="C13" s="27">
        <f>SUM(C6:G6)</f>
        <v>0</v>
      </c>
    </row>
    <row r="16" ht="15">
      <c r="B16" s="1" t="s">
        <v>49</v>
      </c>
    </row>
    <row r="17" spans="2:7" ht="15">
      <c r="B17" s="18" t="s">
        <v>28</v>
      </c>
      <c r="C17" s="45"/>
      <c r="D17" s="45"/>
      <c r="E17" s="45"/>
      <c r="F17" s="45"/>
      <c r="G17" s="45"/>
    </row>
    <row r="18" spans="2:7" ht="15">
      <c r="B18" s="18" t="s">
        <v>31</v>
      </c>
      <c r="C18" s="41"/>
      <c r="D18" s="41"/>
      <c r="E18" s="41"/>
      <c r="F18" s="41"/>
      <c r="G18" s="41"/>
    </row>
    <row r="19" spans="2:7" ht="15">
      <c r="B19" s="18" t="s">
        <v>26</v>
      </c>
      <c r="C19" s="41"/>
      <c r="D19" s="41"/>
      <c r="E19" s="41"/>
      <c r="F19" s="41"/>
      <c r="G19" s="41"/>
    </row>
    <row r="20" spans="2:7" ht="15">
      <c r="B20" s="18" t="s">
        <v>25</v>
      </c>
      <c r="C20" s="24">
        <f>C18*VLOOKUP(C19,'Savings Data'!$B$33:$C$47,2,TRUE)</f>
        <v>0</v>
      </c>
      <c r="D20" s="24">
        <f>D18*VLOOKUP(D19,'Savings Data'!$B$33:$C$47,2,TRUE)</f>
        <v>0</v>
      </c>
      <c r="E20" s="24">
        <f>E18*VLOOKUP(E19,'Savings Data'!$B$33:$C$47,2,TRUE)</f>
        <v>0</v>
      </c>
      <c r="F20" s="24">
        <f>F18*VLOOKUP(F19,'Savings Data'!$B$33:$C$47,2,TRUE)</f>
        <v>0</v>
      </c>
      <c r="G20" s="24">
        <f>G18*VLOOKUP(G19,'Savings Data'!$B$33:$C$47,2,TRUE)</f>
        <v>0</v>
      </c>
    </row>
    <row r="21" spans="2:7" ht="15">
      <c r="B21" s="18" t="s">
        <v>35</v>
      </c>
      <c r="C21" s="25">
        <f>IF(C20&gt;0,10*C18,0)</f>
        <v>0</v>
      </c>
      <c r="D21" s="25">
        <f>IF(D20&gt;0,10*D18,0)</f>
        <v>0</v>
      </c>
      <c r="E21" s="25">
        <f>IF(E20&gt;0,10*E18,0)</f>
        <v>0</v>
      </c>
      <c r="F21" s="25">
        <f>IF(F20&gt;0,10*F18,0)</f>
        <v>0</v>
      </c>
      <c r="G21" s="25">
        <f>IF(G20&gt;0,10*G18,0)</f>
        <v>0</v>
      </c>
    </row>
    <row r="22" spans="2:3" ht="15">
      <c r="B22" s="18" t="s">
        <v>33</v>
      </c>
      <c r="C22" s="27">
        <f>SUM(C18:G18)</f>
        <v>0</v>
      </c>
    </row>
    <row r="25" spans="2:3" ht="15">
      <c r="B25" s="26" t="s">
        <v>27</v>
      </c>
      <c r="C25" s="27">
        <f>SUM(C11:G11,C20:G20)</f>
        <v>0</v>
      </c>
    </row>
    <row r="26" spans="2:3" ht="15">
      <c r="B26" s="26" t="s">
        <v>36</v>
      </c>
      <c r="C26" s="28">
        <f>SUM(C12:G12,C21:G21)</f>
        <v>0</v>
      </c>
    </row>
    <row r="29" ht="15" thickBot="1"/>
    <row r="30" spans="2:4" ht="15">
      <c r="B30" s="4" t="s">
        <v>39</v>
      </c>
      <c r="C30" s="5"/>
      <c r="D30" s="6"/>
    </row>
    <row r="31" spans="2:4" ht="15">
      <c r="B31" s="8" t="s">
        <v>359</v>
      </c>
      <c r="D31" s="7"/>
    </row>
    <row r="32" spans="2:4" ht="15">
      <c r="B32" s="32" t="s">
        <v>366</v>
      </c>
      <c r="C32" s="30" t="s">
        <v>356</v>
      </c>
      <c r="D32" s="7"/>
    </row>
    <row r="33" spans="2:4" ht="15">
      <c r="B33" s="32" t="s">
        <v>358</v>
      </c>
      <c r="C33" s="31">
        <f>C13</f>
        <v>0</v>
      </c>
      <c r="D33" s="7" t="s">
        <v>37</v>
      </c>
    </row>
    <row r="34" spans="2:4" ht="15">
      <c r="B34" s="32" t="s">
        <v>362</v>
      </c>
      <c r="C34" s="34" t="str">
        <f>IF(C33&gt;0,SUM(C11:G11)/C33,"-")</f>
        <v>-</v>
      </c>
      <c r="D34" s="7" t="s">
        <v>38</v>
      </c>
    </row>
    <row r="35" spans="2:4" ht="15">
      <c r="B35" s="32" t="s">
        <v>363</v>
      </c>
      <c r="C35" s="35" t="str">
        <f>IF(C33&gt;0,20,"-")</f>
        <v>-</v>
      </c>
      <c r="D35" s="7"/>
    </row>
    <row r="36" spans="2:4" ht="15">
      <c r="B36" s="32" t="s">
        <v>364</v>
      </c>
      <c r="C36" s="35" t="str">
        <f>IF(C33&gt;0,ROUND(IF(C41&gt;0,('1. Site Data'!C34)*(#REF!*2/SUM(#REF!*2,#REF!)),'1. Site Data'!C34),2),"-")</f>
        <v>-</v>
      </c>
      <c r="D36" s="7"/>
    </row>
    <row r="37" spans="2:4" ht="15">
      <c r="B37" s="32" t="s">
        <v>365</v>
      </c>
      <c r="C37" s="34" t="str">
        <f>IF(C33&gt;0,(C33*C34*UtilityList!$F$3)/#REF!,"-")</f>
        <v>-</v>
      </c>
      <c r="D37" s="7"/>
    </row>
    <row r="38" spans="2:4" ht="15">
      <c r="B38" s="8"/>
      <c r="D38" s="7"/>
    </row>
    <row r="39" spans="2:4" ht="15">
      <c r="B39" s="8" t="s">
        <v>360</v>
      </c>
      <c r="D39" s="7"/>
    </row>
    <row r="40" spans="2:4" ht="15">
      <c r="B40" s="32" t="s">
        <v>366</v>
      </c>
      <c r="C40" s="30" t="s">
        <v>357</v>
      </c>
      <c r="D40" s="7"/>
    </row>
    <row r="41" spans="2:4" ht="15">
      <c r="B41" s="32" t="s">
        <v>358</v>
      </c>
      <c r="C41" s="31">
        <f>C22</f>
        <v>0</v>
      </c>
      <c r="D41" s="7" t="s">
        <v>37</v>
      </c>
    </row>
    <row r="42" spans="2:4" ht="15">
      <c r="B42" s="32" t="s">
        <v>362</v>
      </c>
      <c r="C42" s="34" t="str">
        <f>IF(C41&gt;0,SUM(C20:G20)/C41,"-")</f>
        <v>-</v>
      </c>
      <c r="D42" s="7" t="s">
        <v>38</v>
      </c>
    </row>
    <row r="43" spans="2:4" ht="15">
      <c r="B43" s="32" t="s">
        <v>363</v>
      </c>
      <c r="C43" s="35" t="str">
        <f>IF(C41&gt;0,10,"-")</f>
        <v>-</v>
      </c>
      <c r="D43" s="7"/>
    </row>
    <row r="44" spans="2:4" ht="15">
      <c r="B44" s="32" t="s">
        <v>364</v>
      </c>
      <c r="C44" s="35" t="str">
        <f>IF(C41&gt;0,IF(C13&gt;0,'1. Site Data'!C34-#REF!,'1. Site Data'!C34),"-")</f>
        <v>-</v>
      </c>
      <c r="D44" s="7"/>
    </row>
    <row r="45" spans="2:4" ht="15">
      <c r="B45" s="32" t="s">
        <v>365</v>
      </c>
      <c r="C45" s="34" t="str">
        <f>IF(C41&gt;0,(C41*C42*UtilityList!$F$3)/#REF!,"-")</f>
        <v>-</v>
      </c>
      <c r="D45" s="7"/>
    </row>
    <row r="46" spans="2:4" ht="15" thickBot="1">
      <c r="B46" s="9"/>
      <c r="C46" s="10"/>
      <c r="D46" s="11"/>
    </row>
  </sheetData>
  <sheetProtection algorithmName="SHA-512" hashValue="L+HEua2ncy5yC+ysKIWNW5v09D/kbbBwmT+XlBZl39RqkEazhz9JCLEQxZgVvOPMWtMDxR5+Y4eVZVnQ4lTolg==" saltValue="ECunsGJ/ZqjZR2OS2FzSFg==" spinCount="100000" sheet="1" objects="1" scenarios="1"/>
  <dataValidations count="1">
    <dataValidation type="list" allowBlank="1" showInputMessage="1" showErrorMessage="1" sqref="C7:G7">
      <formula1>UtilityList!$I$3:$I$5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1"/>
  <sheetViews>
    <sheetView workbookViewId="0" topLeftCell="A1">
      <selection activeCell="D11" sqref="D11"/>
    </sheetView>
  </sheetViews>
  <sheetFormatPr defaultColWidth="9.140625" defaultRowHeight="15"/>
  <cols>
    <col min="2" max="2" width="21.140625" style="0" customWidth="1"/>
    <col min="3" max="3" width="41.140625" style="0" customWidth="1"/>
  </cols>
  <sheetData>
    <row r="2" spans="2:9" ht="15.6">
      <c r="B2" s="19" t="s">
        <v>79</v>
      </c>
      <c r="C2" s="19" t="s">
        <v>80</v>
      </c>
      <c r="F2" t="s">
        <v>369</v>
      </c>
      <c r="I2" t="s">
        <v>371</v>
      </c>
    </row>
    <row r="3" spans="2:9" ht="15">
      <c r="B3" s="20" t="s">
        <v>81</v>
      </c>
      <c r="F3" s="33">
        <v>0.29</v>
      </c>
      <c r="I3" s="20" t="s">
        <v>81</v>
      </c>
    </row>
    <row r="4" spans="2:9" ht="15">
      <c r="B4" t="s">
        <v>82</v>
      </c>
      <c r="C4" t="s">
        <v>83</v>
      </c>
      <c r="I4" t="s">
        <v>372</v>
      </c>
    </row>
    <row r="5" spans="2:9" ht="15">
      <c r="B5" t="s">
        <v>84</v>
      </c>
      <c r="C5" t="s">
        <v>85</v>
      </c>
      <c r="I5" t="s">
        <v>22</v>
      </c>
    </row>
    <row r="6" spans="2:3" ht="15">
      <c r="B6" t="s">
        <v>86</v>
      </c>
      <c r="C6" t="s">
        <v>87</v>
      </c>
    </row>
    <row r="7" spans="2:3" ht="15">
      <c r="B7" t="s">
        <v>88</v>
      </c>
      <c r="C7" t="s">
        <v>89</v>
      </c>
    </row>
    <row r="8" spans="2:3" ht="15">
      <c r="B8" t="s">
        <v>90</v>
      </c>
      <c r="C8" t="s">
        <v>91</v>
      </c>
    </row>
    <row r="9" spans="2:3" ht="15">
      <c r="B9" t="s">
        <v>92</v>
      </c>
      <c r="C9" t="s">
        <v>93</v>
      </c>
    </row>
    <row r="10" spans="2:3" ht="15">
      <c r="B10" t="s">
        <v>94</v>
      </c>
      <c r="C10" t="s">
        <v>95</v>
      </c>
    </row>
    <row r="11" spans="2:3" ht="15">
      <c r="B11" t="s">
        <v>96</v>
      </c>
      <c r="C11" t="s">
        <v>97</v>
      </c>
    </row>
    <row r="12" spans="2:3" ht="15">
      <c r="B12" t="s">
        <v>98</v>
      </c>
      <c r="C12" t="s">
        <v>99</v>
      </c>
    </row>
    <row r="13" spans="2:3" ht="15">
      <c r="B13" t="s">
        <v>100</v>
      </c>
      <c r="C13" t="s">
        <v>101</v>
      </c>
    </row>
    <row r="14" spans="2:3" ht="15">
      <c r="B14" t="s">
        <v>102</v>
      </c>
      <c r="C14" t="s">
        <v>103</v>
      </c>
    </row>
    <row r="15" spans="2:3" ht="15">
      <c r="B15" t="s">
        <v>104</v>
      </c>
      <c r="C15" t="s">
        <v>105</v>
      </c>
    </row>
    <row r="16" spans="2:3" ht="15">
      <c r="B16" t="s">
        <v>106</v>
      </c>
      <c r="C16" t="s">
        <v>107</v>
      </c>
    </row>
    <row r="17" spans="2:3" ht="15">
      <c r="B17" t="s">
        <v>108</v>
      </c>
      <c r="C17" t="s">
        <v>109</v>
      </c>
    </row>
    <row r="18" spans="2:3" ht="15">
      <c r="B18" t="s">
        <v>110</v>
      </c>
      <c r="C18" t="s">
        <v>111</v>
      </c>
    </row>
    <row r="19" spans="2:3" ht="15">
      <c r="B19" t="s">
        <v>112</v>
      </c>
      <c r="C19" t="s">
        <v>113</v>
      </c>
    </row>
    <row r="20" spans="2:3" ht="15">
      <c r="B20" t="s">
        <v>114</v>
      </c>
      <c r="C20" t="s">
        <v>115</v>
      </c>
    </row>
    <row r="21" spans="2:3" ht="15">
      <c r="B21" t="s">
        <v>116</v>
      </c>
      <c r="C21" t="s">
        <v>117</v>
      </c>
    </row>
    <row r="22" spans="2:3" ht="15">
      <c r="B22" t="s">
        <v>118</v>
      </c>
      <c r="C22" t="s">
        <v>119</v>
      </c>
    </row>
    <row r="23" spans="2:3" ht="15">
      <c r="B23" t="s">
        <v>120</v>
      </c>
      <c r="C23" t="s">
        <v>121</v>
      </c>
    </row>
    <row r="24" spans="2:3" ht="15">
      <c r="B24" t="s">
        <v>122</v>
      </c>
      <c r="C24" t="s">
        <v>123</v>
      </c>
    </row>
    <row r="25" spans="2:3" ht="15">
      <c r="B25" t="s">
        <v>124</v>
      </c>
      <c r="C25" t="s">
        <v>125</v>
      </c>
    </row>
    <row r="26" spans="2:3" ht="15">
      <c r="B26" t="s">
        <v>126</v>
      </c>
      <c r="C26" t="s">
        <v>127</v>
      </c>
    </row>
    <row r="27" spans="2:3" ht="15">
      <c r="B27" t="s">
        <v>128</v>
      </c>
      <c r="C27" t="s">
        <v>129</v>
      </c>
    </row>
    <row r="28" spans="2:3" ht="15">
      <c r="B28" t="s">
        <v>130</v>
      </c>
      <c r="C28" t="s">
        <v>131</v>
      </c>
    </row>
    <row r="29" spans="2:3" ht="15">
      <c r="B29" t="s">
        <v>132</v>
      </c>
      <c r="C29" t="s">
        <v>133</v>
      </c>
    </row>
    <row r="30" spans="2:3" ht="15">
      <c r="B30" t="s">
        <v>134</v>
      </c>
      <c r="C30" t="s">
        <v>135</v>
      </c>
    </row>
    <row r="31" spans="2:3" ht="15">
      <c r="B31" t="s">
        <v>136</v>
      </c>
      <c r="C31" t="s">
        <v>137</v>
      </c>
    </row>
    <row r="32" spans="2:3" ht="15">
      <c r="B32" t="s">
        <v>138</v>
      </c>
      <c r="C32" t="s">
        <v>139</v>
      </c>
    </row>
    <row r="33" spans="2:3" ht="15">
      <c r="B33" t="s">
        <v>140</v>
      </c>
      <c r="C33" t="s">
        <v>141</v>
      </c>
    </row>
    <row r="34" spans="2:3" ht="15">
      <c r="B34" t="s">
        <v>142</v>
      </c>
      <c r="C34" t="s">
        <v>143</v>
      </c>
    </row>
    <row r="35" spans="2:3" ht="15">
      <c r="B35" t="s">
        <v>144</v>
      </c>
      <c r="C35" t="s">
        <v>145</v>
      </c>
    </row>
    <row r="36" spans="2:3" ht="15">
      <c r="B36" t="s">
        <v>146</v>
      </c>
      <c r="C36" t="s">
        <v>147</v>
      </c>
    </row>
    <row r="37" spans="2:3" ht="15">
      <c r="B37" t="s">
        <v>148</v>
      </c>
      <c r="C37" t="s">
        <v>149</v>
      </c>
    </row>
    <row r="38" spans="2:3" ht="15">
      <c r="B38" t="s">
        <v>150</v>
      </c>
      <c r="C38" t="s">
        <v>151</v>
      </c>
    </row>
    <row r="39" spans="2:3" ht="15">
      <c r="B39" t="s">
        <v>152</v>
      </c>
      <c r="C39" t="s">
        <v>152</v>
      </c>
    </row>
    <row r="40" spans="2:3" ht="15">
      <c r="B40" t="s">
        <v>153</v>
      </c>
      <c r="C40" t="s">
        <v>154</v>
      </c>
    </row>
    <row r="41" spans="2:3" ht="15">
      <c r="B41" t="s">
        <v>155</v>
      </c>
      <c r="C41" t="s">
        <v>156</v>
      </c>
    </row>
    <row r="42" spans="2:3" ht="15">
      <c r="B42" t="s">
        <v>157</v>
      </c>
      <c r="C42" t="s">
        <v>158</v>
      </c>
    </row>
    <row r="43" spans="2:3" ht="15">
      <c r="B43" t="s">
        <v>159</v>
      </c>
      <c r="C43" t="s">
        <v>160</v>
      </c>
    </row>
    <row r="44" spans="2:3" ht="15">
      <c r="B44" t="s">
        <v>161</v>
      </c>
      <c r="C44" t="s">
        <v>162</v>
      </c>
    </row>
    <row r="45" spans="2:3" ht="15">
      <c r="B45" t="s">
        <v>163</v>
      </c>
      <c r="C45" t="s">
        <v>164</v>
      </c>
    </row>
    <row r="46" spans="2:3" ht="15">
      <c r="B46" t="s">
        <v>165</v>
      </c>
      <c r="C46" t="s">
        <v>166</v>
      </c>
    </row>
    <row r="47" spans="2:3" ht="15">
      <c r="B47" t="s">
        <v>167</v>
      </c>
      <c r="C47" t="s">
        <v>168</v>
      </c>
    </row>
    <row r="48" spans="2:3" ht="15">
      <c r="B48" t="s">
        <v>169</v>
      </c>
      <c r="C48" t="s">
        <v>170</v>
      </c>
    </row>
    <row r="49" spans="2:3" ht="15">
      <c r="B49" t="s">
        <v>171</v>
      </c>
      <c r="C49" t="s">
        <v>172</v>
      </c>
    </row>
    <row r="50" spans="2:3" ht="15">
      <c r="B50" t="s">
        <v>173</v>
      </c>
      <c r="C50" t="s">
        <v>174</v>
      </c>
    </row>
    <row r="51" spans="2:3" ht="15">
      <c r="B51" t="s">
        <v>175</v>
      </c>
      <c r="C51" t="s">
        <v>176</v>
      </c>
    </row>
    <row r="52" spans="2:3" ht="15">
      <c r="B52" t="s">
        <v>177</v>
      </c>
      <c r="C52" t="s">
        <v>178</v>
      </c>
    </row>
    <row r="53" spans="2:3" ht="15">
      <c r="B53" t="s">
        <v>179</v>
      </c>
      <c r="C53" t="s">
        <v>180</v>
      </c>
    </row>
    <row r="54" spans="2:3" ht="15">
      <c r="B54" t="s">
        <v>181</v>
      </c>
      <c r="C54" s="21" t="s">
        <v>181</v>
      </c>
    </row>
    <row r="55" spans="2:3" ht="15">
      <c r="B55" t="s">
        <v>182</v>
      </c>
      <c r="C55" t="s">
        <v>183</v>
      </c>
    </row>
    <row r="56" spans="2:3" ht="15">
      <c r="B56" t="s">
        <v>184</v>
      </c>
      <c r="C56" t="s">
        <v>185</v>
      </c>
    </row>
    <row r="57" spans="2:3" ht="15">
      <c r="B57" t="s">
        <v>186</v>
      </c>
      <c r="C57" t="s">
        <v>187</v>
      </c>
    </row>
    <row r="58" spans="2:3" ht="15">
      <c r="B58" t="s">
        <v>188</v>
      </c>
      <c r="C58" t="s">
        <v>189</v>
      </c>
    </row>
    <row r="59" spans="2:3" ht="15">
      <c r="B59" t="s">
        <v>190</v>
      </c>
      <c r="C59" t="s">
        <v>191</v>
      </c>
    </row>
    <row r="60" spans="2:3" ht="15">
      <c r="B60" t="s">
        <v>192</v>
      </c>
      <c r="C60" t="s">
        <v>193</v>
      </c>
    </row>
    <row r="61" spans="2:3" ht="15">
      <c r="B61" t="s">
        <v>194</v>
      </c>
      <c r="C61" t="s">
        <v>195</v>
      </c>
    </row>
    <row r="62" spans="2:3" ht="15">
      <c r="B62" t="s">
        <v>196</v>
      </c>
      <c r="C62" t="s">
        <v>197</v>
      </c>
    </row>
    <row r="63" spans="2:3" ht="15">
      <c r="B63" t="s">
        <v>198</v>
      </c>
      <c r="C63" t="s">
        <v>199</v>
      </c>
    </row>
    <row r="64" spans="2:3" ht="15">
      <c r="B64" t="s">
        <v>200</v>
      </c>
      <c r="C64" t="s">
        <v>201</v>
      </c>
    </row>
    <row r="65" spans="2:3" ht="15">
      <c r="B65" t="s">
        <v>202</v>
      </c>
      <c r="C65" t="s">
        <v>203</v>
      </c>
    </row>
    <row r="66" spans="2:3" ht="15">
      <c r="B66" t="s">
        <v>204</v>
      </c>
      <c r="C66" t="s">
        <v>205</v>
      </c>
    </row>
    <row r="67" spans="2:3" ht="15">
      <c r="B67" t="s">
        <v>206</v>
      </c>
      <c r="C67" t="s">
        <v>207</v>
      </c>
    </row>
    <row r="68" spans="2:3" ht="15">
      <c r="B68" t="s">
        <v>208</v>
      </c>
      <c r="C68" t="s">
        <v>209</v>
      </c>
    </row>
    <row r="69" spans="2:3" ht="15">
      <c r="B69" t="s">
        <v>210</v>
      </c>
      <c r="C69" t="s">
        <v>211</v>
      </c>
    </row>
    <row r="70" spans="2:3" ht="15">
      <c r="B70" t="s">
        <v>212</v>
      </c>
      <c r="C70" t="s">
        <v>213</v>
      </c>
    </row>
    <row r="71" spans="2:3" ht="15">
      <c r="B71" t="s">
        <v>214</v>
      </c>
      <c r="C71" t="s">
        <v>215</v>
      </c>
    </row>
    <row r="72" spans="2:3" ht="15">
      <c r="B72" t="s">
        <v>216</v>
      </c>
      <c r="C72" t="s">
        <v>217</v>
      </c>
    </row>
    <row r="73" spans="2:3" ht="15">
      <c r="B73" t="s">
        <v>218</v>
      </c>
      <c r="C73" t="s">
        <v>219</v>
      </c>
    </row>
    <row r="74" spans="2:3" ht="15">
      <c r="B74" t="s">
        <v>220</v>
      </c>
      <c r="C74" t="s">
        <v>221</v>
      </c>
    </row>
    <row r="75" spans="2:3" ht="15">
      <c r="B75" t="s">
        <v>222</v>
      </c>
      <c r="C75" t="s">
        <v>223</v>
      </c>
    </row>
    <row r="76" spans="2:3" ht="15">
      <c r="B76" t="s">
        <v>224</v>
      </c>
      <c r="C76" t="s">
        <v>225</v>
      </c>
    </row>
    <row r="77" spans="2:3" ht="15">
      <c r="B77" t="s">
        <v>226</v>
      </c>
      <c r="C77" t="s">
        <v>227</v>
      </c>
    </row>
    <row r="78" spans="2:3" ht="15">
      <c r="B78" t="s">
        <v>228</v>
      </c>
      <c r="C78" t="s">
        <v>229</v>
      </c>
    </row>
    <row r="79" spans="2:3" ht="15">
      <c r="B79" t="s">
        <v>230</v>
      </c>
      <c r="C79" t="s">
        <v>231</v>
      </c>
    </row>
    <row r="80" spans="2:3" ht="15">
      <c r="B80" t="s">
        <v>232</v>
      </c>
      <c r="C80" t="s">
        <v>233</v>
      </c>
    </row>
    <row r="81" spans="2:3" ht="15">
      <c r="B81" t="s">
        <v>234</v>
      </c>
      <c r="C81" t="s">
        <v>235</v>
      </c>
    </row>
    <row r="82" spans="2:3" ht="15">
      <c r="B82" t="s">
        <v>236</v>
      </c>
      <c r="C82" t="s">
        <v>237</v>
      </c>
    </row>
    <row r="83" spans="2:3" ht="15">
      <c r="B83" t="s">
        <v>238</v>
      </c>
      <c r="C83" t="s">
        <v>239</v>
      </c>
    </row>
    <row r="84" spans="2:3" ht="15">
      <c r="B84" t="s">
        <v>240</v>
      </c>
      <c r="C84" t="s">
        <v>241</v>
      </c>
    </row>
    <row r="85" spans="2:3" ht="15">
      <c r="B85" t="s">
        <v>242</v>
      </c>
      <c r="C85" t="s">
        <v>243</v>
      </c>
    </row>
    <row r="86" spans="2:3" ht="15">
      <c r="B86" t="s">
        <v>244</v>
      </c>
      <c r="C86" t="s">
        <v>245</v>
      </c>
    </row>
    <row r="87" spans="2:3" ht="15">
      <c r="B87" t="s">
        <v>246</v>
      </c>
      <c r="C87" t="s">
        <v>247</v>
      </c>
    </row>
    <row r="88" spans="2:3" ht="15">
      <c r="B88" t="s">
        <v>248</v>
      </c>
      <c r="C88" t="s">
        <v>249</v>
      </c>
    </row>
    <row r="89" spans="2:3" ht="15">
      <c r="B89" t="s">
        <v>250</v>
      </c>
      <c r="C89" t="s">
        <v>251</v>
      </c>
    </row>
    <row r="90" spans="2:3" ht="15">
      <c r="B90" t="s">
        <v>252</v>
      </c>
      <c r="C90" t="s">
        <v>253</v>
      </c>
    </row>
    <row r="91" spans="2:3" ht="15">
      <c r="B91" t="s">
        <v>254</v>
      </c>
      <c r="C91" t="s">
        <v>255</v>
      </c>
    </row>
    <row r="92" spans="2:3" ht="15">
      <c r="B92" t="s">
        <v>256</v>
      </c>
      <c r="C92" t="s">
        <v>257</v>
      </c>
    </row>
    <row r="93" spans="2:3" ht="15">
      <c r="B93" t="s">
        <v>258</v>
      </c>
      <c r="C93" t="s">
        <v>259</v>
      </c>
    </row>
    <row r="94" spans="2:3" ht="15">
      <c r="B94" t="s">
        <v>260</v>
      </c>
      <c r="C94" t="s">
        <v>261</v>
      </c>
    </row>
    <row r="95" spans="2:3" ht="15">
      <c r="B95" t="s">
        <v>262</v>
      </c>
      <c r="C95" t="s">
        <v>263</v>
      </c>
    </row>
    <row r="96" spans="2:3" ht="15">
      <c r="B96" t="s">
        <v>264</v>
      </c>
      <c r="C96" t="s">
        <v>265</v>
      </c>
    </row>
    <row r="97" spans="2:3" ht="15">
      <c r="B97" t="s">
        <v>266</v>
      </c>
      <c r="C97" t="s">
        <v>267</v>
      </c>
    </row>
    <row r="98" spans="2:3" ht="15">
      <c r="B98" t="s">
        <v>268</v>
      </c>
      <c r="C98" t="s">
        <v>269</v>
      </c>
    </row>
    <row r="99" spans="2:3" ht="15">
      <c r="B99" t="s">
        <v>270</v>
      </c>
      <c r="C99" t="s">
        <v>271</v>
      </c>
    </row>
    <row r="100" spans="2:3" ht="15">
      <c r="B100" t="s">
        <v>272</v>
      </c>
      <c r="C100" t="s">
        <v>273</v>
      </c>
    </row>
    <row r="101" spans="2:3" ht="15">
      <c r="B101" t="s">
        <v>274</v>
      </c>
      <c r="C101" t="s">
        <v>275</v>
      </c>
    </row>
    <row r="102" spans="2:3" ht="15">
      <c r="B102" t="s">
        <v>276</v>
      </c>
      <c r="C102" t="s">
        <v>277</v>
      </c>
    </row>
    <row r="103" spans="2:3" ht="15">
      <c r="B103" t="s">
        <v>278</v>
      </c>
      <c r="C103" t="s">
        <v>279</v>
      </c>
    </row>
    <row r="104" spans="2:3" ht="15">
      <c r="B104" t="s">
        <v>280</v>
      </c>
      <c r="C104" t="s">
        <v>281</v>
      </c>
    </row>
    <row r="105" spans="2:3" ht="15">
      <c r="B105" t="s">
        <v>282</v>
      </c>
      <c r="C105" t="s">
        <v>283</v>
      </c>
    </row>
    <row r="106" spans="2:3" ht="15">
      <c r="B106" t="s">
        <v>284</v>
      </c>
      <c r="C106" t="s">
        <v>285</v>
      </c>
    </row>
    <row r="107" spans="2:3" ht="15">
      <c r="B107" t="s">
        <v>286</v>
      </c>
      <c r="C107" t="s">
        <v>287</v>
      </c>
    </row>
    <row r="108" spans="2:3" ht="15">
      <c r="B108" t="s">
        <v>288</v>
      </c>
      <c r="C108" t="s">
        <v>289</v>
      </c>
    </row>
    <row r="109" spans="2:3" ht="15">
      <c r="B109" t="s">
        <v>290</v>
      </c>
      <c r="C109" t="s">
        <v>291</v>
      </c>
    </row>
    <row r="110" spans="2:3" ht="15">
      <c r="B110" t="s">
        <v>292</v>
      </c>
      <c r="C110" t="s">
        <v>293</v>
      </c>
    </row>
    <row r="111" spans="2:3" ht="15">
      <c r="B111" t="s">
        <v>294</v>
      </c>
      <c r="C111" t="s">
        <v>295</v>
      </c>
    </row>
    <row r="112" spans="2:3" ht="15">
      <c r="B112" t="s">
        <v>296</v>
      </c>
      <c r="C112" t="s">
        <v>297</v>
      </c>
    </row>
    <row r="113" spans="2:3" ht="15">
      <c r="B113" t="s">
        <v>298</v>
      </c>
      <c r="C113" t="s">
        <v>299</v>
      </c>
    </row>
    <row r="114" spans="2:3" ht="15">
      <c r="B114" t="s">
        <v>300</v>
      </c>
      <c r="C114" t="s">
        <v>301</v>
      </c>
    </row>
    <row r="115" spans="2:3" ht="15">
      <c r="B115" t="s">
        <v>302</v>
      </c>
      <c r="C115" t="s">
        <v>303</v>
      </c>
    </row>
    <row r="116" spans="2:3" ht="15">
      <c r="B116" t="s">
        <v>304</v>
      </c>
      <c r="C116" t="s">
        <v>305</v>
      </c>
    </row>
    <row r="117" spans="2:3" ht="15">
      <c r="B117" t="s">
        <v>306</v>
      </c>
      <c r="C117" t="s">
        <v>307</v>
      </c>
    </row>
    <row r="118" spans="2:3" ht="15">
      <c r="B118" t="s">
        <v>308</v>
      </c>
      <c r="C118" t="s">
        <v>309</v>
      </c>
    </row>
    <row r="119" spans="2:3" ht="15">
      <c r="B119" t="s">
        <v>310</v>
      </c>
      <c r="C119" t="s">
        <v>311</v>
      </c>
    </row>
    <row r="120" spans="2:3" ht="15">
      <c r="B120" t="s">
        <v>312</v>
      </c>
      <c r="C120" t="s">
        <v>313</v>
      </c>
    </row>
    <row r="121" spans="2:3" ht="15">
      <c r="B121" t="s">
        <v>314</v>
      </c>
      <c r="C121" t="s">
        <v>315</v>
      </c>
    </row>
    <row r="122" spans="2:3" ht="15">
      <c r="B122" t="s">
        <v>316</v>
      </c>
      <c r="C122" t="s">
        <v>317</v>
      </c>
    </row>
    <row r="123" spans="2:3" ht="15">
      <c r="B123" t="s">
        <v>318</v>
      </c>
      <c r="C123" t="s">
        <v>319</v>
      </c>
    </row>
    <row r="124" spans="2:3" ht="15">
      <c r="B124" t="s">
        <v>320</v>
      </c>
      <c r="C124" t="s">
        <v>321</v>
      </c>
    </row>
    <row r="125" spans="2:3" ht="15">
      <c r="B125" t="s">
        <v>322</v>
      </c>
      <c r="C125" t="s">
        <v>323</v>
      </c>
    </row>
    <row r="126" spans="2:3" ht="15">
      <c r="B126" t="s">
        <v>324</v>
      </c>
      <c r="C126" t="s">
        <v>325</v>
      </c>
    </row>
    <row r="127" spans="2:3" ht="15">
      <c r="B127" t="s">
        <v>326</v>
      </c>
      <c r="C127" t="s">
        <v>327</v>
      </c>
    </row>
    <row r="128" spans="2:3" ht="15">
      <c r="B128" t="s">
        <v>328</v>
      </c>
      <c r="C128" t="s">
        <v>329</v>
      </c>
    </row>
    <row r="129" spans="2:3" ht="15">
      <c r="B129" t="s">
        <v>330</v>
      </c>
      <c r="C129" t="s">
        <v>331</v>
      </c>
    </row>
    <row r="130" spans="2:3" ht="15">
      <c r="B130" t="s">
        <v>332</v>
      </c>
      <c r="C130" t="s">
        <v>333</v>
      </c>
    </row>
    <row r="131" spans="2:3" ht="15">
      <c r="B131" t="s">
        <v>334</v>
      </c>
      <c r="C131" t="s">
        <v>335</v>
      </c>
    </row>
    <row r="132" spans="2:3" ht="15">
      <c r="B132" t="s">
        <v>336</v>
      </c>
      <c r="C132" t="s">
        <v>337</v>
      </c>
    </row>
    <row r="133" spans="2:3" ht="15">
      <c r="B133" t="s">
        <v>338</v>
      </c>
      <c r="C133" t="s">
        <v>339</v>
      </c>
    </row>
    <row r="134" spans="2:3" ht="15">
      <c r="B134" t="s">
        <v>340</v>
      </c>
      <c r="C134" t="s">
        <v>341</v>
      </c>
    </row>
    <row r="135" spans="2:3" ht="15">
      <c r="B135" t="s">
        <v>342</v>
      </c>
      <c r="C135" t="s">
        <v>343</v>
      </c>
    </row>
    <row r="136" spans="2:3" ht="15">
      <c r="B136" t="s">
        <v>344</v>
      </c>
      <c r="C136" t="s">
        <v>345</v>
      </c>
    </row>
    <row r="137" spans="2:3" ht="15">
      <c r="B137" t="s">
        <v>346</v>
      </c>
      <c r="C137" t="s">
        <v>347</v>
      </c>
    </row>
    <row r="138" spans="2:3" ht="15">
      <c r="B138" t="s">
        <v>348</v>
      </c>
      <c r="C138" t="s">
        <v>349</v>
      </c>
    </row>
    <row r="139" spans="2:3" ht="15">
      <c r="B139" t="s">
        <v>350</v>
      </c>
      <c r="C139" t="s">
        <v>351</v>
      </c>
    </row>
    <row r="140" spans="2:3" ht="15">
      <c r="B140" t="s">
        <v>352</v>
      </c>
      <c r="C140" t="s">
        <v>353</v>
      </c>
    </row>
    <row r="141" spans="2:3" ht="15">
      <c r="B141" t="s">
        <v>354</v>
      </c>
      <c r="C141" t="s">
        <v>355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X40"/>
  <sheetViews>
    <sheetView zoomScale="160" zoomScaleNormal="160" workbookViewId="0" topLeftCell="A1">
      <selection activeCell="T15" sqref="T15"/>
    </sheetView>
  </sheetViews>
  <sheetFormatPr defaultColWidth="9.140625" defaultRowHeight="15"/>
  <cols>
    <col min="19" max="19" width="31.57421875" style="0" bestFit="1" customWidth="1"/>
    <col min="20" max="20" width="27.7109375" style="0" bestFit="1" customWidth="1"/>
  </cols>
  <sheetData>
    <row r="2" ht="15">
      <c r="B2" t="s">
        <v>4</v>
      </c>
    </row>
    <row r="3" spans="3:24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3:24" ht="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 t="s">
        <v>5</v>
      </c>
      <c r="T6" s="3" t="s">
        <v>8</v>
      </c>
      <c r="U6" s="3" t="s">
        <v>6</v>
      </c>
      <c r="V6" s="2"/>
      <c r="W6" s="2"/>
      <c r="X6" s="2"/>
    </row>
    <row r="7" spans="3:24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24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0</v>
      </c>
      <c r="T8" s="2" t="s">
        <v>2</v>
      </c>
      <c r="U8" s="2" t="s">
        <v>9</v>
      </c>
      <c r="V8" s="2"/>
      <c r="W8" s="2"/>
      <c r="X8" s="2"/>
    </row>
    <row r="9" spans="3:24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s">
        <v>1</v>
      </c>
      <c r="T9" s="2" t="s">
        <v>7</v>
      </c>
      <c r="U9" s="2" t="s">
        <v>10</v>
      </c>
      <c r="V9" s="2"/>
      <c r="W9" s="2"/>
      <c r="X9" s="2"/>
    </row>
    <row r="10" spans="3:24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11</v>
      </c>
      <c r="T10" s="2" t="s">
        <v>3</v>
      </c>
      <c r="U10" s="2" t="s">
        <v>10</v>
      </c>
      <c r="V10" s="2"/>
      <c r="W10" s="2"/>
      <c r="X10" s="2"/>
    </row>
    <row r="11" spans="3:24" ht="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24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 t="s">
        <v>12</v>
      </c>
      <c r="T12" s="2" t="s">
        <v>13</v>
      </c>
      <c r="U12" s="2" t="s">
        <v>10</v>
      </c>
      <c r="V12" s="2"/>
      <c r="W12" s="2"/>
      <c r="X12" s="2"/>
    </row>
    <row r="13" spans="3:24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24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24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s">
        <v>14</v>
      </c>
      <c r="T15" s="2" t="s">
        <v>15</v>
      </c>
      <c r="U15" s="2" t="s">
        <v>16</v>
      </c>
      <c r="V15" s="2"/>
      <c r="W15" s="2"/>
      <c r="X15" s="2"/>
    </row>
    <row r="16" spans="3:24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24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3:24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3:24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 t="s">
        <v>17</v>
      </c>
      <c r="T19" s="2">
        <v>85</v>
      </c>
      <c r="U19" s="2" t="s">
        <v>9</v>
      </c>
      <c r="V19" s="2"/>
      <c r="W19" s="2"/>
      <c r="X19" s="2"/>
    </row>
    <row r="20" spans="3:24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3:24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3:24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3:24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3:24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 t="s">
        <v>18</v>
      </c>
      <c r="T24" s="2">
        <v>70</v>
      </c>
      <c r="U24" s="2" t="s">
        <v>10</v>
      </c>
      <c r="V24" s="2"/>
      <c r="W24" s="2"/>
      <c r="X24" s="2"/>
    </row>
    <row r="25" spans="3:24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3:24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3:24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3:24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4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3:24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 t="s">
        <v>19</v>
      </c>
      <c r="T30" s="2" t="s">
        <v>20</v>
      </c>
      <c r="U30" s="2"/>
      <c r="V30" s="2"/>
      <c r="W30" s="2"/>
      <c r="X30" s="2"/>
    </row>
    <row r="31" spans="3:24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3:24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3:24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 t="s">
        <v>21</v>
      </c>
      <c r="T37" s="2" t="s">
        <v>22</v>
      </c>
      <c r="U37" s="2" t="s">
        <v>10</v>
      </c>
      <c r="V37" s="2"/>
      <c r="W37" s="2"/>
      <c r="X37" s="2"/>
    </row>
    <row r="38" spans="3:24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3:24" ht="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71"/>
  <sheetViews>
    <sheetView showGridLines="0" workbookViewId="0" topLeftCell="A1">
      <selection activeCell="B2" sqref="B2:B5"/>
    </sheetView>
  </sheetViews>
  <sheetFormatPr defaultColWidth="9.140625" defaultRowHeight="15"/>
  <sheetData>
    <row r="2" ht="15">
      <c r="B2" t="s">
        <v>30</v>
      </c>
    </row>
    <row r="3" ht="15">
      <c r="B3" t="s">
        <v>34</v>
      </c>
    </row>
    <row r="4" ht="15">
      <c r="B4" t="s">
        <v>53</v>
      </c>
    </row>
    <row r="5" ht="15">
      <c r="B5" t="s">
        <v>54</v>
      </c>
    </row>
    <row r="6" ht="15">
      <c r="B6" t="s">
        <v>41</v>
      </c>
    </row>
    <row r="7" ht="15">
      <c r="B7" t="s">
        <v>50</v>
      </c>
    </row>
    <row r="8" ht="15">
      <c r="B8" t="s">
        <v>51</v>
      </c>
    </row>
    <row r="10" ht="15">
      <c r="B10" t="s">
        <v>42</v>
      </c>
    </row>
    <row r="11" ht="15">
      <c r="P11" t="s">
        <v>55</v>
      </c>
    </row>
    <row r="12" spans="3:21" ht="15">
      <c r="C12">
        <v>100</v>
      </c>
      <c r="D12">
        <v>95</v>
      </c>
      <c r="E12">
        <v>90</v>
      </c>
      <c r="F12">
        <v>85</v>
      </c>
      <c r="G12">
        <v>80</v>
      </c>
      <c r="H12" t="s">
        <v>52</v>
      </c>
      <c r="P12">
        <v>47.06611332372299</v>
      </c>
      <c r="Q12">
        <v>100</v>
      </c>
      <c r="R12">
        <v>95</v>
      </c>
      <c r="S12">
        <v>90</v>
      </c>
      <c r="T12">
        <v>85</v>
      </c>
      <c r="U12">
        <v>80</v>
      </c>
    </row>
    <row r="13" spans="2:21" ht="15">
      <c r="B13">
        <v>-35</v>
      </c>
      <c r="C13" s="12">
        <v>320.22603547246297</v>
      </c>
      <c r="D13" s="12">
        <v>239.353378231477</v>
      </c>
      <c r="E13" s="12">
        <v>171.4288732431976</v>
      </c>
      <c r="F13" s="12">
        <v>114.83062821384863</v>
      </c>
      <c r="G13" s="12">
        <v>68.08207704740153</v>
      </c>
      <c r="P13">
        <v>-35</v>
      </c>
      <c r="Q13" s="12">
        <v>339.1517573045029</v>
      </c>
      <c r="R13" s="12">
        <v>255.5752353417912</v>
      </c>
      <c r="S13" s="12">
        <v>184.64120984193175</v>
      </c>
      <c r="T13" s="12">
        <v>124.8305045246509</v>
      </c>
      <c r="U13" s="12">
        <v>74.71598506964517</v>
      </c>
    </row>
    <row r="14" spans="2:21" ht="15">
      <c r="B14">
        <v>-30</v>
      </c>
      <c r="C14" s="12">
        <v>295.74132846779196</v>
      </c>
      <c r="D14" s="12">
        <v>222.09628836538855</v>
      </c>
      <c r="E14" s="12">
        <v>159.52485712260705</v>
      </c>
      <c r="F14" s="12">
        <v>106.99979388123336</v>
      </c>
      <c r="G14" s="12">
        <v>63.44780933427842</v>
      </c>
      <c r="P14">
        <v>-30</v>
      </c>
      <c r="Q14" s="12">
        <v>314.1615407819205</v>
      </c>
      <c r="R14" s="12">
        <v>237.85927253923046</v>
      </c>
      <c r="S14" s="12">
        <v>172.3510227754001</v>
      </c>
      <c r="T14" s="12">
        <v>116.70211792510543</v>
      </c>
      <c r="U14" s="12">
        <v>69.88337844603893</v>
      </c>
    </row>
    <row r="15" spans="2:21" ht="15">
      <c r="B15">
        <v>-25</v>
      </c>
      <c r="C15" s="12">
        <v>275.5538519145605</v>
      </c>
      <c r="D15" s="12">
        <v>207.19115551679135</v>
      </c>
      <c r="E15" s="12">
        <v>148.81947116024378</v>
      </c>
      <c r="F15" s="12">
        <v>99.71691100751013</v>
      </c>
      <c r="G15" s="12">
        <v>59.020714926601954</v>
      </c>
      <c r="P15">
        <v>-25</v>
      </c>
      <c r="Q15" s="12">
        <v>293.5505192337937</v>
      </c>
      <c r="R15" s="12">
        <v>222.5796880412098</v>
      </c>
      <c r="S15" s="12">
        <v>161.33592810000516</v>
      </c>
      <c r="T15" s="12">
        <v>109.18347781644445</v>
      </c>
      <c r="U15" s="12">
        <v>65.30052398694295</v>
      </c>
    </row>
    <row r="16" spans="2:21" ht="15">
      <c r="B16">
        <v>-20</v>
      </c>
      <c r="C16" s="12">
        <v>256.9848725807366</v>
      </c>
      <c r="D16" s="12">
        <v>193.06918238778553</v>
      </c>
      <c r="E16" s="12">
        <v>138.44105006425048</v>
      </c>
      <c r="F16" s="12">
        <v>92.53705705930122</v>
      </c>
      <c r="G16" s="12">
        <v>54.60616137562829</v>
      </c>
      <c r="P16">
        <v>-20</v>
      </c>
      <c r="Q16" s="12">
        <v>274.62722698831806</v>
      </c>
      <c r="R16" s="12">
        <v>208.14891179262418</v>
      </c>
      <c r="S16" s="12">
        <v>150.7045102622168</v>
      </c>
      <c r="T16" s="12">
        <v>101.81226682423608</v>
      </c>
      <c r="U16" s="12">
        <v>60.760154227447515</v>
      </c>
    </row>
    <row r="17" spans="2:21" ht="15">
      <c r="B17">
        <v>-15</v>
      </c>
      <c r="C17" s="12">
        <v>238.8338517540592</v>
      </c>
      <c r="D17" s="12">
        <v>179.05811922806458</v>
      </c>
      <c r="E17" s="12">
        <v>128.04278553187953</v>
      </c>
      <c r="F17" s="12">
        <v>85.30337325450648</v>
      </c>
      <c r="G17" s="12">
        <v>50.14875219086946</v>
      </c>
      <c r="P17">
        <v>-15</v>
      </c>
      <c r="Q17" s="12">
        <v>256.17962562414573</v>
      </c>
      <c r="R17" s="12">
        <v>193.88089614746855</v>
      </c>
      <c r="S17" s="12">
        <v>140.09642864055968</v>
      </c>
      <c r="T17" s="12">
        <v>94.42010778453891</v>
      </c>
      <c r="U17" s="12">
        <v>56.19865001133246</v>
      </c>
    </row>
    <row r="18" spans="2:21" ht="15">
      <c r="B18">
        <v>-10</v>
      </c>
      <c r="C18" s="12">
        <v>220.87155127662618</v>
      </c>
      <c r="D18" s="12">
        <v>165.1163830060783</v>
      </c>
      <c r="E18" s="12">
        <v>117.67252630377277</v>
      </c>
      <c r="F18" s="12">
        <v>78.09085975573214</v>
      </c>
      <c r="G18" s="12">
        <v>45.71374599472756</v>
      </c>
      <c r="P18">
        <v>-10</v>
      </c>
      <c r="Q18" s="12">
        <v>237.97162875323795</v>
      </c>
      <c r="R18" s="12">
        <v>179.7261974600318</v>
      </c>
      <c r="S18" s="12">
        <v>129.55197673912528</v>
      </c>
      <c r="T18" s="12">
        <v>87.07565712409928</v>
      </c>
      <c r="U18" s="12">
        <v>51.67677853995326</v>
      </c>
    </row>
    <row r="19" spans="2:21" ht="15">
      <c r="B19">
        <v>-5</v>
      </c>
      <c r="C19" s="12">
        <v>202.9916797502318</v>
      </c>
      <c r="D19" s="12">
        <v>151.23775769467534</v>
      </c>
      <c r="E19" s="12">
        <v>107.36848778992737</v>
      </c>
      <c r="F19" s="12">
        <v>70.94772428186434</v>
      </c>
      <c r="G19" s="12">
        <v>41.33997375868853</v>
      </c>
      <c r="P19">
        <v>-5</v>
      </c>
      <c r="Q19" s="12">
        <v>219.88800386264182</v>
      </c>
      <c r="R19" s="12">
        <v>165.6698668504676</v>
      </c>
      <c r="S19" s="12">
        <v>119.10165510199243</v>
      </c>
      <c r="T19" s="12">
        <v>79.82097390193206</v>
      </c>
      <c r="U19" s="12">
        <v>47.22916232689039</v>
      </c>
    </row>
    <row r="20" spans="2:21" ht="15">
      <c r="B20">
        <v>0</v>
      </c>
      <c r="C20" s="12">
        <v>179.57202173303926</v>
      </c>
      <c r="D20" s="12">
        <v>135.4841507244072</v>
      </c>
      <c r="E20" s="12">
        <v>97.85420024423365</v>
      </c>
      <c r="F20" s="12">
        <v>66.09130136976569</v>
      </c>
      <c r="G20" s="12">
        <v>39.5396956147963</v>
      </c>
      <c r="P20">
        <v>0</v>
      </c>
      <c r="Q20" s="12">
        <v>194.95967169271552</v>
      </c>
      <c r="R20" s="12">
        <v>148.62037852126576</v>
      </c>
      <c r="S20" s="12">
        <v>108.52176908598068</v>
      </c>
      <c r="T20" s="12">
        <v>74.133745832942</v>
      </c>
      <c r="U20" s="12">
        <v>44.85496118114173</v>
      </c>
    </row>
    <row r="21" spans="2:21" ht="15">
      <c r="B21">
        <v>5</v>
      </c>
      <c r="C21" s="12">
        <v>166.85718790770323</v>
      </c>
      <c r="D21" s="12">
        <v>125.80037475944408</v>
      </c>
      <c r="E21" s="12">
        <v>90.79183002846213</v>
      </c>
      <c r="F21" s="12">
        <v>61.27292501504138</v>
      </c>
      <c r="G21" s="12">
        <v>36.63001356673499</v>
      </c>
      <c r="P21">
        <v>5</v>
      </c>
      <c r="Q21" s="12">
        <v>181.98536260852143</v>
      </c>
      <c r="R21" s="12">
        <v>138.71066781569846</v>
      </c>
      <c r="S21" s="12">
        <v>101.27383542918699</v>
      </c>
      <c r="T21" s="12">
        <v>69.17460919629355</v>
      </c>
      <c r="U21" s="12">
        <v>41.852536205844274</v>
      </c>
    </row>
    <row r="22" spans="2:21" ht="15">
      <c r="B22">
        <v>10</v>
      </c>
      <c r="C22" s="12">
        <v>155.13496097789937</v>
      </c>
      <c r="D22" s="12">
        <v>116.90403481492547</v>
      </c>
      <c r="E22" s="12">
        <v>84.32415855431907</v>
      </c>
      <c r="F22" s="12">
        <v>56.87248032321054</v>
      </c>
      <c r="G22" s="12">
        <v>33.97908119515603</v>
      </c>
      <c r="P22">
        <v>10</v>
      </c>
      <c r="Q22" s="12">
        <v>170.02403880889148</v>
      </c>
      <c r="R22" s="12">
        <v>129.60558544008717</v>
      </c>
      <c r="S22" s="12">
        <v>94.63436872878492</v>
      </c>
      <c r="T22" s="12">
        <v>64.64362600806851</v>
      </c>
      <c r="U22" s="12">
        <v>39.11547832471814</v>
      </c>
    </row>
    <row r="23" spans="2:21" ht="15">
      <c r="B23">
        <v>15</v>
      </c>
      <c r="C23" s="12">
        <v>144.3678615347489</v>
      </c>
      <c r="D23" s="12">
        <v>108.75349514793447</v>
      </c>
      <c r="E23" s="12">
        <v>78.41245134776256</v>
      </c>
      <c r="F23" s="12">
        <v>52.858619312165274</v>
      </c>
      <c r="G23" s="12">
        <v>31.565432671607425</v>
      </c>
      <c r="P23">
        <v>15</v>
      </c>
      <c r="Q23" s="12">
        <v>159.03626720563568</v>
      </c>
      <c r="R23" s="12">
        <v>121.26202017430347</v>
      </c>
      <c r="S23" s="12">
        <v>88.56355787384842</v>
      </c>
      <c r="T23" s="12">
        <v>60.50871136530492</v>
      </c>
      <c r="U23" s="12">
        <v>36.62187399335545</v>
      </c>
    </row>
    <row r="24" spans="2:21" ht="15">
      <c r="B24">
        <v>20</v>
      </c>
      <c r="C24" s="12">
        <v>134.4449093222227</v>
      </c>
      <c r="D24" s="12">
        <v>101.25526002496179</v>
      </c>
      <c r="E24" s="12">
        <v>72.98275125015607</v>
      </c>
      <c r="F24" s="12">
        <v>49.17746264548998</v>
      </c>
      <c r="G24" s="12">
        <v>29.35475140757501</v>
      </c>
      <c r="P24">
        <v>20</v>
      </c>
      <c r="Q24" s="12">
        <v>148.90854389110916</v>
      </c>
      <c r="R24" s="12">
        <v>113.58442576280873</v>
      </c>
      <c r="S24" s="12">
        <v>82.98585179532898</v>
      </c>
      <c r="T24" s="12">
        <v>56.714831612506316</v>
      </c>
      <c r="U24" s="12">
        <v>34.33667397993423</v>
      </c>
    </row>
    <row r="25" spans="2:21" ht="15">
      <c r="B25">
        <v>25</v>
      </c>
      <c r="C25" s="12">
        <v>125.30102387179994</v>
      </c>
      <c r="D25" s="12">
        <v>94.35389856301191</v>
      </c>
      <c r="E25" s="12">
        <v>67.99084438677755</v>
      </c>
      <c r="F25" s="12">
        <v>45.79659243577379</v>
      </c>
      <c r="G25" s="12">
        <v>27.326286138531202</v>
      </c>
      <c r="P25">
        <v>25</v>
      </c>
      <c r="Q25" s="12">
        <v>139.5741091092791</v>
      </c>
      <c r="R25" s="12">
        <v>106.5160134530754</v>
      </c>
      <c r="S25" s="12">
        <v>77.85598554424519</v>
      </c>
      <c r="T25" s="12">
        <v>53.22881059693924</v>
      </c>
      <c r="U25" s="12">
        <v>32.23864670309251</v>
      </c>
    </row>
    <row r="26" spans="2:21" ht="15">
      <c r="B26">
        <v>30</v>
      </c>
      <c r="C26" s="12">
        <v>116.88084810785722</v>
      </c>
      <c r="D26" s="12">
        <v>88.00345552293021</v>
      </c>
      <c r="E26" s="12">
        <v>63.40074531668165</v>
      </c>
      <c r="F26" s="12">
        <v>42.689977982231824</v>
      </c>
      <c r="G26" s="12">
        <v>25.463541328774625</v>
      </c>
      <c r="P26">
        <v>30</v>
      </c>
      <c r="Q26" s="12">
        <v>130.9763451074931</v>
      </c>
      <c r="R26" s="12">
        <v>100.00980108372607</v>
      </c>
      <c r="S26" s="12">
        <v>73.13717465594993</v>
      </c>
      <c r="T26" s="12">
        <v>50.02403910326967</v>
      </c>
      <c r="U26" s="12">
        <v>30.31092933647858</v>
      </c>
    </row>
    <row r="27" spans="2:21" ht="15">
      <c r="B27">
        <v>35</v>
      </c>
      <c r="C27" s="12">
        <v>109.10427345639704</v>
      </c>
      <c r="D27" s="12">
        <v>82.14049199505592</v>
      </c>
      <c r="E27" s="12">
        <v>59.164587375248175</v>
      </c>
      <c r="F27" s="12">
        <v>39.82398968764198</v>
      </c>
      <c r="G27" s="12">
        <v>23.745691308864025</v>
      </c>
      <c r="P27">
        <v>35</v>
      </c>
      <c r="Q27" s="12">
        <v>123.03359546808875</v>
      </c>
      <c r="R27" s="12">
        <v>94.00104448157597</v>
      </c>
      <c r="S27" s="12">
        <v>68.78050818157348</v>
      </c>
      <c r="T27" s="12">
        <v>47.06611332372299</v>
      </c>
      <c r="U27" s="12">
        <v>28.532195916700488</v>
      </c>
    </row>
    <row r="28" ht="15">
      <c r="B28" t="s">
        <v>43</v>
      </c>
    </row>
    <row r="31" ht="15">
      <c r="B31" t="s">
        <v>44</v>
      </c>
    </row>
    <row r="33" spans="2:3" ht="15">
      <c r="B33">
        <v>-35</v>
      </c>
      <c r="C33" s="12">
        <v>50.109172678256414</v>
      </c>
    </row>
    <row r="34" spans="2:3" ht="15">
      <c r="B34">
        <v>-30</v>
      </c>
      <c r="C34" s="12">
        <v>42.66550615361109</v>
      </c>
    </row>
    <row r="35" spans="2:3" ht="15">
      <c r="B35">
        <v>-25</v>
      </c>
      <c r="C35" s="12">
        <v>37.21205608717014</v>
      </c>
    </row>
    <row r="36" spans="2:3" ht="15">
      <c r="B36">
        <v>-20</v>
      </c>
      <c r="C36" s="12">
        <v>33.14390770064756</v>
      </c>
    </row>
    <row r="37" spans="2:3" ht="15">
      <c r="B37">
        <v>-15</v>
      </c>
      <c r="C37" s="12">
        <v>29.451122584111886</v>
      </c>
    </row>
    <row r="38" spans="2:3" ht="15">
      <c r="B38">
        <v>-10</v>
      </c>
      <c r="C38" s="12">
        <v>26.42507916150862</v>
      </c>
    </row>
    <row r="39" spans="2:3" ht="15">
      <c r="B39">
        <v>-5</v>
      </c>
      <c r="C39" s="12">
        <v>23.636204351374374</v>
      </c>
    </row>
    <row r="40" spans="2:3" ht="15">
      <c r="B40">
        <v>0</v>
      </c>
      <c r="C40" s="12">
        <v>26.960268079121988</v>
      </c>
    </row>
    <row r="41" spans="2:3" ht="15">
      <c r="B41">
        <v>5</v>
      </c>
      <c r="C41" s="12">
        <v>24.767117372492294</v>
      </c>
    </row>
    <row r="42" spans="2:3" ht="15">
      <c r="B42">
        <v>10</v>
      </c>
      <c r="C42" s="12">
        <v>22.8303787953883</v>
      </c>
    </row>
    <row r="43" spans="2:3" ht="15">
      <c r="B43">
        <v>15</v>
      </c>
      <c r="C43" s="12">
        <v>21.119307603825746</v>
      </c>
    </row>
    <row r="44" spans="2:3" ht="15">
      <c r="B44">
        <v>20</v>
      </c>
      <c r="C44" s="12">
        <v>19.574402395830703</v>
      </c>
    </row>
    <row r="45" spans="2:3" ht="15">
      <c r="B45">
        <v>25</v>
      </c>
      <c r="C45" s="12">
        <v>18.19606483623005</v>
      </c>
    </row>
    <row r="46" spans="2:3" ht="15">
      <c r="B46">
        <v>30</v>
      </c>
      <c r="C46" s="12">
        <v>16.977513209513916</v>
      </c>
    </row>
    <row r="47" spans="2:3" ht="15">
      <c r="B47">
        <v>35</v>
      </c>
      <c r="C47" s="12">
        <v>15.864647362755704</v>
      </c>
    </row>
    <row r="48" ht="15">
      <c r="B48" t="s">
        <v>43</v>
      </c>
    </row>
    <row r="54" spans="2:18" ht="15">
      <c r="B54" t="s">
        <v>45</v>
      </c>
      <c r="I54" t="s">
        <v>46</v>
      </c>
      <c r="R54" t="s">
        <v>47</v>
      </c>
    </row>
    <row r="56" spans="2:19" ht="15">
      <c r="B56">
        <v>-35</v>
      </c>
      <c r="C56" s="13">
        <f>J56-S56</f>
        <v>59.19458175205443</v>
      </c>
      <c r="I56">
        <v>-35</v>
      </c>
      <c r="J56" s="12">
        <v>784.9037031567457</v>
      </c>
      <c r="R56">
        <v>-35</v>
      </c>
      <c r="S56" s="12">
        <v>725.7091214046912</v>
      </c>
    </row>
    <row r="57" spans="2:19" ht="15">
      <c r="B57">
        <v>-30</v>
      </c>
      <c r="C57" s="13">
        <f aca="true" t="shared" si="0" ref="C57:C70">J57-S57</f>
        <v>57.34249020755192</v>
      </c>
      <c r="I57">
        <v>-30</v>
      </c>
      <c r="J57" s="12">
        <v>721.61450937681</v>
      </c>
      <c r="R57">
        <v>-30</v>
      </c>
      <c r="S57" s="12">
        <v>664.2720191692581</v>
      </c>
    </row>
    <row r="58" spans="2:19" ht="15">
      <c r="B58">
        <v>-25</v>
      </c>
      <c r="C58" s="13">
        <f t="shared" si="0"/>
        <v>55.75411237443507</v>
      </c>
      <c r="I58">
        <v>-25</v>
      </c>
      <c r="J58" s="12">
        <v>667.1948339523713</v>
      </c>
      <c r="R58">
        <v>-25</v>
      </c>
      <c r="S58" s="12">
        <v>611.4407215779362</v>
      </c>
    </row>
    <row r="59" spans="2:19" ht="15">
      <c r="B59">
        <v>-20</v>
      </c>
      <c r="C59" s="13">
        <f t="shared" si="0"/>
        <v>54.347205920384</v>
      </c>
      <c r="I59">
        <v>-20</v>
      </c>
      <c r="J59" s="12">
        <v>619.3081529232753</v>
      </c>
      <c r="R59">
        <v>-20</v>
      </c>
      <c r="S59" s="12">
        <v>564.9609470028913</v>
      </c>
    </row>
    <row r="60" spans="2:19" ht="15">
      <c r="B60">
        <v>-15</v>
      </c>
      <c r="C60" s="13">
        <f t="shared" si="0"/>
        <v>53.09322247953446</v>
      </c>
      <c r="I60">
        <v>-15</v>
      </c>
      <c r="J60" s="12">
        <v>577.1445164647557</v>
      </c>
      <c r="R60">
        <v>-15</v>
      </c>
      <c r="S60" s="12">
        <v>524.0512939852213</v>
      </c>
    </row>
    <row r="61" spans="2:19" ht="15">
      <c r="B61">
        <v>-10</v>
      </c>
      <c r="C61" s="13">
        <f t="shared" si="0"/>
        <v>51.96297032503696</v>
      </c>
      <c r="I61">
        <v>-10</v>
      </c>
      <c r="J61" s="12">
        <v>539.7477798579289</v>
      </c>
      <c r="R61">
        <v>-10</v>
      </c>
      <c r="S61" s="12">
        <v>487.7848095328919</v>
      </c>
    </row>
    <row r="62" spans="2:19" ht="15">
      <c r="B62">
        <v>-5</v>
      </c>
      <c r="C62" s="13">
        <f t="shared" si="0"/>
        <v>50.945459308534964</v>
      </c>
      <c r="I62">
        <v>-5</v>
      </c>
      <c r="J62" s="12">
        <v>506.6949688185634</v>
      </c>
      <c r="R62">
        <v>-5</v>
      </c>
      <c r="S62" s="12">
        <v>455.7495095100284</v>
      </c>
    </row>
    <row r="63" spans="2:19" ht="15">
      <c r="B63">
        <v>0</v>
      </c>
      <c r="C63" s="13">
        <f t="shared" si="0"/>
        <v>47.48211399757747</v>
      </c>
      <c r="I63">
        <v>0</v>
      </c>
      <c r="J63" s="12">
        <v>463.7598865514236</v>
      </c>
      <c r="R63">
        <v>0</v>
      </c>
      <c r="S63" s="12">
        <v>416.27777255384615</v>
      </c>
    </row>
    <row r="64" spans="2:19" ht="15">
      <c r="B64">
        <v>5</v>
      </c>
      <c r="C64" s="13">
        <f t="shared" si="0"/>
        <v>46.44811559339735</v>
      </c>
      <c r="I64">
        <v>5</v>
      </c>
      <c r="J64" s="12">
        <v>428.3184113541602</v>
      </c>
      <c r="R64">
        <v>5</v>
      </c>
      <c r="S64" s="12">
        <v>381.8702957607629</v>
      </c>
    </row>
    <row r="65" spans="2:19" ht="15">
      <c r="B65">
        <v>10</v>
      </c>
      <c r="C65" s="13">
        <f t="shared" si="0"/>
        <v>45.49649225123977</v>
      </c>
      <c r="I65">
        <v>10</v>
      </c>
      <c r="J65" s="12">
        <v>395.7483589141479</v>
      </c>
      <c r="R65">
        <v>10</v>
      </c>
      <c r="S65" s="12">
        <v>350.2518666629081</v>
      </c>
    </row>
    <row r="66" spans="2:19" ht="15">
      <c r="B66">
        <v>15</v>
      </c>
      <c r="C66" s="13">
        <f t="shared" si="0"/>
        <v>44.620832761359964</v>
      </c>
      <c r="I66">
        <v>15</v>
      </c>
      <c r="J66" s="12">
        <v>365.78508542641583</v>
      </c>
      <c r="R66">
        <v>15</v>
      </c>
      <c r="S66" s="12">
        <v>321.16425266505587</v>
      </c>
    </row>
    <row r="67" spans="2:19" ht="15">
      <c r="B67">
        <v>20</v>
      </c>
      <c r="C67" s="13">
        <f t="shared" si="0"/>
        <v>43.81181589782159</v>
      </c>
      <c r="I67">
        <v>20</v>
      </c>
      <c r="J67" s="12">
        <v>338.0843717338105</v>
      </c>
      <c r="R67">
        <v>20</v>
      </c>
      <c r="S67" s="12">
        <v>294.2725558359889</v>
      </c>
    </row>
    <row r="68" spans="2:19" ht="15">
      <c r="B68">
        <v>25</v>
      </c>
      <c r="C68" s="13">
        <f t="shared" si="0"/>
        <v>43.0623078066551</v>
      </c>
      <c r="I68">
        <v>25</v>
      </c>
      <c r="J68" s="12">
        <v>312.3807254243984</v>
      </c>
      <c r="R68">
        <v>25</v>
      </c>
      <c r="S68" s="12">
        <v>269.3184176177433</v>
      </c>
    </row>
    <row r="69" spans="2:19" ht="15">
      <c r="B69">
        <v>30</v>
      </c>
      <c r="C69" s="13">
        <f t="shared" si="0"/>
        <v>42.36666356537887</v>
      </c>
      <c r="I69">
        <v>30</v>
      </c>
      <c r="J69" s="12">
        <v>288.46325385118826</v>
      </c>
      <c r="R69">
        <v>30</v>
      </c>
      <c r="S69" s="12">
        <v>246.09659028580938</v>
      </c>
    </row>
    <row r="70" spans="2:19" ht="15">
      <c r="B70">
        <v>35</v>
      </c>
      <c r="C70" s="13">
        <f t="shared" si="0"/>
        <v>41.71972837534338</v>
      </c>
      <c r="I70">
        <v>35</v>
      </c>
      <c r="J70" s="12">
        <v>266.1426127455547</v>
      </c>
      <c r="R70">
        <v>35</v>
      </c>
      <c r="S70" s="12">
        <v>224.4228843702113</v>
      </c>
    </row>
    <row r="71" spans="2:18" ht="15">
      <c r="B71" t="s">
        <v>43</v>
      </c>
      <c r="I71" t="s">
        <v>43</v>
      </c>
      <c r="R71" t="s">
        <v>43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2C429-CADB-4D7C-BB6E-CDF0743B5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4A13EB-F7B3-49E4-8FA2-C3BE1C185E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F7BA71-3C4B-4385-8B22-8E409CFF9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Anthony,James T (BPA) - PEJD-6</dc:creator>
  <cp:keywords/>
  <dc:description/>
  <cp:lastModifiedBy>Kust,Xieming Z (BPA) - PEM-6</cp:lastModifiedBy>
  <dcterms:created xsi:type="dcterms:W3CDTF">2023-06-15T20:04:52Z</dcterms:created>
  <dcterms:modified xsi:type="dcterms:W3CDTF">2023-10-03T17:48:33Z</dcterms:modified>
  <cp:category/>
  <cp:version/>
  <cp:contentType/>
  <cp:contentStatus/>
</cp:coreProperties>
</file>